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125"/>
  <workbookPr/>
  <mc:AlternateContent xmlns:mc="http://schemas.openxmlformats.org/markup-compatibility/2006">
    <mc:Choice Requires="x15">
      <x15ac:absPath xmlns:x15ac="http://schemas.microsoft.com/office/spreadsheetml/2010/11/ac" url="/Users/mejoraregulatoria/Desktop/"/>
    </mc:Choice>
  </mc:AlternateContent>
  <xr:revisionPtr revIDLastSave="0" documentId="8_{4CE28F1A-B214-6445-AF1E-80D7B6A7627B}" xr6:coauthVersionLast="47" xr6:coauthVersionMax="47" xr10:uidLastSave="{00000000-0000-0000-0000-000000000000}"/>
  <bookViews>
    <workbookView xWindow="0" yWindow="720" windowWidth="29400" windowHeight="18400" activeTab="5" xr2:uid="{00000000-000D-0000-FFFF-FFFF00000000}"/>
  </bookViews>
  <sheets>
    <sheet name="CONCENTRADO" sheetId="16" r:id="rId1"/>
    <sheet name="RESUMEN 2026" sheetId="13" r:id="rId2"/>
    <sheet name="CABECERA" sheetId="7" r:id="rId3"/>
    <sheet name="MATATLAN" sheetId="6" r:id="rId4"/>
    <sheet name="SAN JOSE DE LAS FLORES" sheetId="5" r:id="rId5"/>
    <sheet name="SANTA FE" sheetId="4" r:id="rId6"/>
    <sheet name="LA LAJA" sheetId="3" r:id="rId7"/>
    <sheet name="EL SAUCILLO" sheetId="2" r:id="rId8"/>
    <sheet name="LA PURISIMA" sheetId="1" r:id="rId9"/>
    <sheet name="RESUMEN POR DELEG" sheetId="9" r:id="rId10"/>
  </sheets>
  <definedNames>
    <definedName name="_xlnm._FilterDatabase" localSheetId="2" hidden="1">CABECERA!$A$4:$M$148</definedName>
    <definedName name="_xlnm._FilterDatabase" localSheetId="0" hidden="1">CONCENTRADO!$A$4:$L$268</definedName>
    <definedName name="_xlnm._FilterDatabase" localSheetId="7" hidden="1">'EL SAUCILLO'!$A$4:$M$23</definedName>
    <definedName name="_xlnm._FilterDatabase" localSheetId="6" hidden="1">'LA LAJA'!$A$4:$M$41</definedName>
    <definedName name="_xlnm._FilterDatabase" localSheetId="8" hidden="1">'LA PURISIMA'!$A$4:$M$9</definedName>
    <definedName name="_xlnm._FilterDatabase" localSheetId="3" hidden="1">MATATLAN!$A$4:$M$20</definedName>
    <definedName name="_xlnm._FilterDatabase" localSheetId="4" hidden="1">'SAN JOSE DE LAS FLORES'!$A$4:$M$15</definedName>
    <definedName name="_xlnm._FilterDatabase" localSheetId="5" hidden="1">'SANTA FE'!$A$4:$M$23</definedName>
    <definedName name="_xlnm.Print_Titles" localSheetId="2">CABECERA!$4:$4</definedName>
    <definedName name="_xlnm.Print_Titles" localSheetId="0">CONCENTRADO!#REF!</definedName>
    <definedName name="_xlnm.Print_Titles" localSheetId="7">'EL SAUCILLO'!$4:$4</definedName>
    <definedName name="_xlnm.Print_Titles" localSheetId="6">'LA LAJA'!$4:$4</definedName>
    <definedName name="_xlnm.Print_Titles" localSheetId="8">'LA PURISIMA'!$4:$4</definedName>
    <definedName name="_xlnm.Print_Titles" localSheetId="3">MATATLAN!$4:$4</definedName>
    <definedName name="_xlnm.Print_Titles" localSheetId="4">'SAN JOSE DE LAS FLORES'!$4:$4</definedName>
    <definedName name="_xlnm.Print_Titles" localSheetId="5">'SANTA FE'!$4:$4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5" i="7" l="1"/>
  <c r="S6" i="16" l="1"/>
  <c r="R23" i="16"/>
  <c r="D22" i="13"/>
  <c r="D23" i="13"/>
  <c r="D24" i="13"/>
  <c r="D25" i="13"/>
  <c r="D26" i="13"/>
  <c r="D27" i="13"/>
  <c r="D21" i="13"/>
  <c r="O23" i="16"/>
  <c r="D28" i="13" l="1"/>
  <c r="J246" i="16"/>
  <c r="L246" i="16" s="1"/>
  <c r="J245" i="16"/>
  <c r="L245" i="16" s="1"/>
  <c r="J244" i="16"/>
  <c r="L244" i="16" s="1"/>
  <c r="L243" i="16"/>
  <c r="L242" i="16"/>
  <c r="L241" i="16"/>
  <c r="L240" i="16"/>
  <c r="L239" i="16"/>
  <c r="L238" i="16"/>
  <c r="L237" i="16"/>
  <c r="L236" i="16"/>
  <c r="L235" i="16"/>
  <c r="L234" i="16"/>
  <c r="L233" i="16"/>
  <c r="L232" i="16"/>
  <c r="L231" i="16"/>
  <c r="J230" i="16"/>
  <c r="L230" i="16" s="1"/>
  <c r="J229" i="16"/>
  <c r="L229" i="16" s="1"/>
  <c r="J228" i="16"/>
  <c r="L228" i="16" s="1"/>
  <c r="J224" i="16"/>
  <c r="L224" i="16" s="1"/>
  <c r="L222" i="16"/>
  <c r="L221" i="16"/>
  <c r="L220" i="16"/>
  <c r="L219" i="16"/>
  <c r="L218" i="16"/>
  <c r="L217" i="16"/>
  <c r="L216" i="16"/>
  <c r="L215" i="16"/>
  <c r="L214" i="16"/>
  <c r="L213" i="16"/>
  <c r="L212" i="16"/>
  <c r="L211" i="16"/>
  <c r="L210" i="16"/>
  <c r="L209" i="16"/>
  <c r="L208" i="16"/>
  <c r="L207" i="16"/>
  <c r="J206" i="16"/>
  <c r="L206" i="16" s="1"/>
  <c r="J205" i="16"/>
  <c r="L205" i="16" s="1"/>
  <c r="J204" i="16"/>
  <c r="L204" i="16" s="1"/>
  <c r="J203" i="16"/>
  <c r="L203" i="16" s="1"/>
  <c r="J202" i="16"/>
  <c r="L202" i="16" s="1"/>
  <c r="J201" i="16"/>
  <c r="L201" i="16" s="1"/>
  <c r="J200" i="16"/>
  <c r="L200" i="16" s="1"/>
  <c r="J199" i="16"/>
  <c r="L199" i="16" s="1"/>
  <c r="J198" i="16"/>
  <c r="L198" i="16" s="1"/>
  <c r="J197" i="16"/>
  <c r="L197" i="16" s="1"/>
  <c r="J196" i="16"/>
  <c r="L196" i="16" s="1"/>
  <c r="J195" i="16"/>
  <c r="L195" i="16" s="1"/>
  <c r="J194" i="16"/>
  <c r="L194" i="16" s="1"/>
  <c r="J193" i="16"/>
  <c r="L193" i="16" s="1"/>
  <c r="A193" i="16"/>
  <c r="A194" i="16" s="1"/>
  <c r="A195" i="16" s="1"/>
  <c r="A196" i="16" s="1"/>
  <c r="A197" i="16" s="1"/>
  <c r="A198" i="16" s="1"/>
  <c r="A199" i="16" s="1"/>
  <c r="A200" i="16" s="1"/>
  <c r="A201" i="16" s="1"/>
  <c r="A202" i="16" s="1"/>
  <c r="A203" i="16" s="1"/>
  <c r="A204" i="16" s="1"/>
  <c r="A205" i="16" s="1"/>
  <c r="A206" i="16" s="1"/>
  <c r="A207" i="16" s="1"/>
  <c r="A208" i="16" s="1"/>
  <c r="A209" i="16" s="1"/>
  <c r="A210" i="16" s="1"/>
  <c r="A211" i="16" s="1"/>
  <c r="A212" i="16" s="1"/>
  <c r="A213" i="16" s="1"/>
  <c r="A214" i="16" s="1"/>
  <c r="A215" i="16" s="1"/>
  <c r="A216" i="16" s="1"/>
  <c r="A217" i="16" s="1"/>
  <c r="A218" i="16" s="1"/>
  <c r="A219" i="16" s="1"/>
  <c r="A220" i="16" s="1"/>
  <c r="A221" i="16" s="1"/>
  <c r="A222" i="16" s="1"/>
  <c r="A223" i="16" s="1"/>
  <c r="J192" i="16"/>
  <c r="L192" i="16" s="1"/>
  <c r="J190" i="16"/>
  <c r="L190" i="16" s="1"/>
  <c r="J189" i="16"/>
  <c r="L189" i="16" s="1"/>
  <c r="J188" i="16"/>
  <c r="L188" i="16" s="1"/>
  <c r="J187" i="16"/>
  <c r="L187" i="16" s="1"/>
  <c r="L186" i="16"/>
  <c r="L185" i="16"/>
  <c r="L184" i="16"/>
  <c r="L183" i="16"/>
  <c r="J182" i="16"/>
  <c r="L182" i="16" s="1"/>
  <c r="J181" i="16"/>
  <c r="L181" i="16" s="1"/>
  <c r="J180" i="16"/>
  <c r="L180" i="16" s="1"/>
  <c r="J179" i="16"/>
  <c r="L179" i="16" s="1"/>
  <c r="J178" i="16"/>
  <c r="L178" i="16" s="1"/>
  <c r="J177" i="16"/>
  <c r="L177" i="16" s="1"/>
  <c r="J176" i="16"/>
  <c r="L176" i="16" s="1"/>
  <c r="J175" i="16"/>
  <c r="L175" i="16" s="1"/>
  <c r="J174" i="16"/>
  <c r="L174" i="16" s="1"/>
  <c r="L173" i="16"/>
  <c r="J172" i="16"/>
  <c r="L172" i="16" s="1"/>
  <c r="J171" i="16"/>
  <c r="L171" i="16" s="1"/>
  <c r="J170" i="16"/>
  <c r="L170" i="16" s="1"/>
  <c r="J169" i="16"/>
  <c r="L169" i="16" s="1"/>
  <c r="L168" i="16"/>
  <c r="L167" i="16"/>
  <c r="L166" i="16"/>
  <c r="L165" i="16"/>
  <c r="J164" i="16"/>
  <c r="L164" i="16" s="1"/>
  <c r="J163" i="16"/>
  <c r="L163" i="16" s="1"/>
  <c r="L162" i="16"/>
  <c r="L161" i="16"/>
  <c r="L160" i="16"/>
  <c r="L159" i="16"/>
  <c r="J158" i="16"/>
  <c r="L158" i="16" s="1"/>
  <c r="J157" i="16"/>
  <c r="L157" i="16" s="1"/>
  <c r="J156" i="16"/>
  <c r="L156" i="16" s="1"/>
  <c r="J155" i="16"/>
  <c r="L155" i="16" s="1"/>
  <c r="J154" i="16"/>
  <c r="L154" i="16" s="1"/>
  <c r="L153" i="16"/>
  <c r="L152" i="16"/>
  <c r="J151" i="16"/>
  <c r="L151" i="16" s="1"/>
  <c r="J150" i="16"/>
  <c r="L150" i="16" s="1"/>
  <c r="J149" i="16"/>
  <c r="L149" i="16" s="1"/>
  <c r="J148" i="16"/>
  <c r="L148" i="16" s="1"/>
  <c r="J145" i="16"/>
  <c r="L145" i="16" s="1"/>
  <c r="J144" i="16"/>
  <c r="L144" i="16" s="1"/>
  <c r="J143" i="16"/>
  <c r="L143" i="16" s="1"/>
  <c r="J142" i="16"/>
  <c r="L142" i="16" s="1"/>
  <c r="L141" i="16"/>
  <c r="L140" i="16"/>
  <c r="L139" i="16"/>
  <c r="L138" i="16"/>
  <c r="L137" i="16"/>
  <c r="L136" i="16"/>
  <c r="L135" i="16"/>
  <c r="L134" i="16"/>
  <c r="L133" i="16"/>
  <c r="L132" i="16"/>
  <c r="L131" i="16"/>
  <c r="L130" i="16"/>
  <c r="L129" i="16"/>
  <c r="L128" i="16"/>
  <c r="L127" i="16"/>
  <c r="L126" i="16"/>
  <c r="L125" i="16"/>
  <c r="L124" i="16"/>
  <c r="L123" i="16"/>
  <c r="L122" i="16"/>
  <c r="L121" i="16"/>
  <c r="L120" i="16"/>
  <c r="L119" i="16"/>
  <c r="L118" i="16"/>
  <c r="L117" i="16"/>
  <c r="L116" i="16"/>
  <c r="L115" i="16"/>
  <c r="L114" i="16"/>
  <c r="L113" i="16"/>
  <c r="L112" i="16"/>
  <c r="L111" i="16"/>
  <c r="L110" i="16"/>
  <c r="L109" i="16"/>
  <c r="L108" i="16"/>
  <c r="L107" i="16"/>
  <c r="L106" i="16"/>
  <c r="L105" i="16"/>
  <c r="L104" i="16"/>
  <c r="L103" i="16"/>
  <c r="L102" i="16"/>
  <c r="J101" i="16"/>
  <c r="L101" i="16" s="1"/>
  <c r="J100" i="16"/>
  <c r="L100" i="16" s="1"/>
  <c r="J99" i="16"/>
  <c r="L99" i="16" s="1"/>
  <c r="J98" i="16"/>
  <c r="L98" i="16" s="1"/>
  <c r="J97" i="16"/>
  <c r="L97" i="16" s="1"/>
  <c r="J96" i="16"/>
  <c r="L96" i="16" s="1"/>
  <c r="J95" i="16"/>
  <c r="L95" i="16" s="1"/>
  <c r="J94" i="16"/>
  <c r="L94" i="16" s="1"/>
  <c r="J93" i="16"/>
  <c r="L93" i="16" s="1"/>
  <c r="J92" i="16"/>
  <c r="L92" i="16" s="1"/>
  <c r="J91" i="16"/>
  <c r="L91" i="16" s="1"/>
  <c r="L90" i="16"/>
  <c r="J89" i="16"/>
  <c r="L89" i="16" s="1"/>
  <c r="J88" i="16"/>
  <c r="L88" i="16" s="1"/>
  <c r="J87" i="16"/>
  <c r="L87" i="16" s="1"/>
  <c r="J86" i="16"/>
  <c r="L86" i="16" s="1"/>
  <c r="J85" i="16"/>
  <c r="L85" i="16" s="1"/>
  <c r="J84" i="16"/>
  <c r="L84" i="16" s="1"/>
  <c r="J83" i="16"/>
  <c r="L83" i="16" s="1"/>
  <c r="J82" i="16"/>
  <c r="L82" i="16" s="1"/>
  <c r="J81" i="16"/>
  <c r="L81" i="16" s="1"/>
  <c r="J80" i="16"/>
  <c r="L80" i="16" s="1"/>
  <c r="J79" i="16"/>
  <c r="L79" i="16" s="1"/>
  <c r="J78" i="16"/>
  <c r="L78" i="16" s="1"/>
  <c r="J77" i="16"/>
  <c r="L77" i="16" s="1"/>
  <c r="J76" i="16"/>
  <c r="L76" i="16" s="1"/>
  <c r="J75" i="16"/>
  <c r="L75" i="16" s="1"/>
  <c r="J74" i="16"/>
  <c r="L74" i="16" s="1"/>
  <c r="J73" i="16"/>
  <c r="J72" i="16"/>
  <c r="L72" i="16" s="1"/>
  <c r="J71" i="16"/>
  <c r="L71" i="16" s="1"/>
  <c r="J70" i="16"/>
  <c r="L70" i="16" s="1"/>
  <c r="J69" i="16"/>
  <c r="L69" i="16" s="1"/>
  <c r="J68" i="16"/>
  <c r="L68" i="16" s="1"/>
  <c r="J67" i="16"/>
  <c r="L67" i="16" s="1"/>
  <c r="J66" i="16"/>
  <c r="L66" i="16" s="1"/>
  <c r="J65" i="16"/>
  <c r="L65" i="16" s="1"/>
  <c r="L64" i="16"/>
  <c r="J63" i="16"/>
  <c r="L63" i="16" s="1"/>
  <c r="J62" i="16"/>
  <c r="L62" i="16" s="1"/>
  <c r="L61" i="16"/>
  <c r="L60" i="16"/>
  <c r="J59" i="16"/>
  <c r="L59" i="16" s="1"/>
  <c r="J58" i="16"/>
  <c r="L58" i="16" s="1"/>
  <c r="J57" i="16"/>
  <c r="L57" i="16" s="1"/>
  <c r="J56" i="16"/>
  <c r="L56" i="16" s="1"/>
  <c r="J55" i="16"/>
  <c r="L55" i="16" s="1"/>
  <c r="J54" i="16"/>
  <c r="L54" i="16" s="1"/>
  <c r="J53" i="16"/>
  <c r="L53" i="16" s="1"/>
  <c r="J52" i="16"/>
  <c r="L52" i="16" s="1"/>
  <c r="J51" i="16"/>
  <c r="L51" i="16" s="1"/>
  <c r="J50" i="16"/>
  <c r="L50" i="16" s="1"/>
  <c r="J49" i="16"/>
  <c r="L49" i="16" s="1"/>
  <c r="J48" i="16"/>
  <c r="L48" i="16" s="1"/>
  <c r="J47" i="16"/>
  <c r="L47" i="16" s="1"/>
  <c r="J46" i="16"/>
  <c r="L46" i="16" s="1"/>
  <c r="J45" i="16"/>
  <c r="L45" i="16" s="1"/>
  <c r="J44" i="16"/>
  <c r="L44" i="16" s="1"/>
  <c r="J43" i="16"/>
  <c r="L43" i="16" s="1"/>
  <c r="J42" i="16"/>
  <c r="L42" i="16" s="1"/>
  <c r="J41" i="16"/>
  <c r="L41" i="16" s="1"/>
  <c r="J40" i="16"/>
  <c r="L40" i="16" s="1"/>
  <c r="J39" i="16"/>
  <c r="L39" i="16" s="1"/>
  <c r="J38" i="16"/>
  <c r="L38" i="16" s="1"/>
  <c r="J37" i="16"/>
  <c r="L37" i="16" s="1"/>
  <c r="J36" i="16"/>
  <c r="L36" i="16" s="1"/>
  <c r="J35" i="16"/>
  <c r="L35" i="16" s="1"/>
  <c r="J34" i="16"/>
  <c r="L34" i="16" s="1"/>
  <c r="J33" i="16"/>
  <c r="L33" i="16" s="1"/>
  <c r="J32" i="16"/>
  <c r="L32" i="16" s="1"/>
  <c r="J31" i="16"/>
  <c r="L31" i="16" s="1"/>
  <c r="J30" i="16"/>
  <c r="L30" i="16" s="1"/>
  <c r="J29" i="16"/>
  <c r="L29" i="16" s="1"/>
  <c r="J28" i="16"/>
  <c r="L28" i="16" s="1"/>
  <c r="J27" i="16"/>
  <c r="L27" i="16" s="1"/>
  <c r="J26" i="16"/>
  <c r="L26" i="16" s="1"/>
  <c r="J25" i="16"/>
  <c r="L25" i="16" s="1"/>
  <c r="J24" i="16"/>
  <c r="L24" i="16" s="1"/>
  <c r="J23" i="16"/>
  <c r="L23" i="16" s="1"/>
  <c r="J22" i="16"/>
  <c r="L22" i="16" s="1"/>
  <c r="J21" i="16"/>
  <c r="L21" i="16" s="1"/>
  <c r="J19" i="16"/>
  <c r="L19" i="16" s="1"/>
  <c r="J18" i="16"/>
  <c r="L18" i="16" s="1"/>
  <c r="J17" i="16"/>
  <c r="L17" i="16" s="1"/>
  <c r="J16" i="16"/>
  <c r="L16" i="16" s="1"/>
  <c r="J15" i="16"/>
  <c r="L15" i="16" s="1"/>
  <c r="J14" i="16"/>
  <c r="L14" i="16" s="1"/>
  <c r="J13" i="16"/>
  <c r="L13" i="16" s="1"/>
  <c r="J12" i="16"/>
  <c r="L12" i="16" s="1"/>
  <c r="J11" i="16"/>
  <c r="L11" i="16" s="1"/>
  <c r="J10" i="16"/>
  <c r="L10" i="16" s="1"/>
  <c r="J9" i="16"/>
  <c r="L9" i="16" s="1"/>
  <c r="J8" i="16"/>
  <c r="L8" i="16" s="1"/>
  <c r="J7" i="16"/>
  <c r="L7" i="16" s="1"/>
  <c r="J6" i="16"/>
  <c r="L6" i="16" s="1"/>
  <c r="A6" i="16"/>
  <c r="A7" i="16" s="1"/>
  <c r="A8" i="16" s="1"/>
  <c r="A9" i="16" s="1"/>
  <c r="A10" i="16" s="1"/>
  <c r="A11" i="16" s="1"/>
  <c r="A12" i="16" s="1"/>
  <c r="A13" i="16" s="1"/>
  <c r="A14" i="16" s="1"/>
  <c r="A15" i="16" s="1"/>
  <c r="A16" i="16" s="1"/>
  <c r="A17" i="16" s="1"/>
  <c r="A18" i="16" s="1"/>
  <c r="A19" i="16" s="1"/>
  <c r="A20" i="16" s="1"/>
  <c r="A21" i="16" s="1"/>
  <c r="A22" i="16" s="1"/>
  <c r="A23" i="16" s="1"/>
  <c r="A24" i="16" s="1"/>
  <c r="A25" i="16" s="1"/>
  <c r="A26" i="16" s="1"/>
  <c r="A27" i="16" s="1"/>
  <c r="A28" i="16" s="1"/>
  <c r="A29" i="16" s="1"/>
  <c r="A30" i="16" s="1"/>
  <c r="A31" i="16" s="1"/>
  <c r="A32" i="16" s="1"/>
  <c r="A33" i="16" s="1"/>
  <c r="A34" i="16" s="1"/>
  <c r="A35" i="16" s="1"/>
  <c r="A36" i="16" s="1"/>
  <c r="A37" i="16" s="1"/>
  <c r="A38" i="16" s="1"/>
  <c r="A39" i="16" s="1"/>
  <c r="A40" i="16" s="1"/>
  <c r="A41" i="16" s="1"/>
  <c r="A42" i="16" s="1"/>
  <c r="A43" i="16" s="1"/>
  <c r="A44" i="16" s="1"/>
  <c r="A45" i="16" s="1"/>
  <c r="A46" i="16" s="1"/>
  <c r="A47" i="16" s="1"/>
  <c r="A48" i="16" s="1"/>
  <c r="A49" i="16" s="1"/>
  <c r="A50" i="16" s="1"/>
  <c r="A51" i="16" s="1"/>
  <c r="A52" i="16" s="1"/>
  <c r="A53" i="16" s="1"/>
  <c r="A54" i="16" s="1"/>
  <c r="A55" i="16" s="1"/>
  <c r="A56" i="16" s="1"/>
  <c r="A57" i="16" s="1"/>
  <c r="A58" i="16" s="1"/>
  <c r="A59" i="16" s="1"/>
  <c r="A60" i="16" s="1"/>
  <c r="A61" i="16" s="1"/>
  <c r="A62" i="16" s="1"/>
  <c r="A63" i="16" s="1"/>
  <c r="A64" i="16" s="1"/>
  <c r="A65" i="16" s="1"/>
  <c r="A66" i="16" s="1"/>
  <c r="A67" i="16" s="1"/>
  <c r="A68" i="16" s="1"/>
  <c r="A69" i="16" s="1"/>
  <c r="A70" i="16" s="1"/>
  <c r="A71" i="16" s="1"/>
  <c r="A72" i="16" s="1"/>
  <c r="A73" i="16" s="1"/>
  <c r="A74" i="16" s="1"/>
  <c r="A75" i="16" s="1"/>
  <c r="A76" i="16" s="1"/>
  <c r="A77" i="16" s="1"/>
  <c r="A78" i="16" s="1"/>
  <c r="A79" i="16" s="1"/>
  <c r="A80" i="16" s="1"/>
  <c r="A81" i="16" s="1"/>
  <c r="A82" i="16" s="1"/>
  <c r="A83" i="16" s="1"/>
  <c r="A84" i="16" s="1"/>
  <c r="A85" i="16" s="1"/>
  <c r="A86" i="16" s="1"/>
  <c r="A87" i="16" s="1"/>
  <c r="A88" i="16" s="1"/>
  <c r="A89" i="16" s="1"/>
  <c r="A90" i="16" s="1"/>
  <c r="A91" i="16" s="1"/>
  <c r="A92" i="16" s="1"/>
  <c r="A93" i="16" s="1"/>
  <c r="A94" i="16" s="1"/>
  <c r="A95" i="16" s="1"/>
  <c r="A96" i="16" s="1"/>
  <c r="A97" i="16" s="1"/>
  <c r="A98" i="16" s="1"/>
  <c r="A99" i="16" s="1"/>
  <c r="A100" i="16" s="1"/>
  <c r="A101" i="16" s="1"/>
  <c r="A102" i="16" s="1"/>
  <c r="A103" i="16" s="1"/>
  <c r="A104" i="16" s="1"/>
  <c r="A105" i="16" s="1"/>
  <c r="A106" i="16" s="1"/>
  <c r="A107" i="16" s="1"/>
  <c r="A108" i="16" s="1"/>
  <c r="A109" i="16" s="1"/>
  <c r="A110" i="16" s="1"/>
  <c r="A111" i="16" s="1"/>
  <c r="A112" i="16" s="1"/>
  <c r="A113" i="16" s="1"/>
  <c r="A114" i="16" s="1"/>
  <c r="A115" i="16" s="1"/>
  <c r="A116" i="16" s="1"/>
  <c r="A117" i="16" s="1"/>
  <c r="A118" i="16" s="1"/>
  <c r="A119" i="16" s="1"/>
  <c r="A120" i="16" s="1"/>
  <c r="A121" i="16" s="1"/>
  <c r="A122" i="16" s="1"/>
  <c r="A123" i="16" s="1"/>
  <c r="A124" i="16" s="1"/>
  <c r="A125" i="16" s="1"/>
  <c r="A126" i="16" s="1"/>
  <c r="A127" i="16" s="1"/>
  <c r="A128" i="16" s="1"/>
  <c r="A129" i="16" s="1"/>
  <c r="A130" i="16" s="1"/>
  <c r="A131" i="16" s="1"/>
  <c r="A132" i="16" s="1"/>
  <c r="A133" i="16" s="1"/>
  <c r="A134" i="16" s="1"/>
  <c r="A135" i="16" s="1"/>
  <c r="A136" i="16" s="1"/>
  <c r="A137" i="16" s="1"/>
  <c r="A138" i="16" s="1"/>
  <c r="A139" i="16" s="1"/>
  <c r="A140" i="16" s="1"/>
  <c r="A141" i="16" s="1"/>
  <c r="A142" i="16" s="1"/>
  <c r="A143" i="16" s="1"/>
  <c r="A144" i="16" s="1"/>
  <c r="A145" i="16" s="1"/>
  <c r="A146" i="16" s="1"/>
  <c r="A147" i="16" s="1"/>
  <c r="J5" i="16"/>
  <c r="L5" i="16" s="1"/>
  <c r="I9" i="13"/>
  <c r="E25" i="13" s="1"/>
  <c r="L73" i="16" l="1"/>
  <c r="I8" i="13"/>
  <c r="E24" i="13" s="1"/>
  <c r="A6" i="3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K5" i="2"/>
  <c r="M5" i="2" s="1"/>
  <c r="K9" i="2"/>
  <c r="M9" i="2" s="1"/>
  <c r="D10" i="13" s="1"/>
  <c r="K10" i="2"/>
  <c r="M10" i="2" s="1"/>
  <c r="E10" i="13" s="1"/>
  <c r="K11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A6" i="7"/>
  <c r="A7" i="7" s="1"/>
  <c r="A8" i="7" s="1"/>
  <c r="A9" i="7" s="1"/>
  <c r="A10" i="7" s="1"/>
  <c r="A11" i="7" s="1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A37" i="7" s="1"/>
  <c r="A38" i="7" s="1"/>
  <c r="A39" i="7" s="1"/>
  <c r="A40" i="7" s="1"/>
  <c r="A41" i="7" s="1"/>
  <c r="A42" i="7" s="1"/>
  <c r="A43" i="7" s="1"/>
  <c r="A44" i="7" s="1"/>
  <c r="A45" i="7" s="1"/>
  <c r="A46" i="7" s="1"/>
  <c r="A47" i="7" s="1"/>
  <c r="A48" i="7" s="1"/>
  <c r="A49" i="7" s="1"/>
  <c r="A50" i="7" s="1"/>
  <c r="A51" i="7" s="1"/>
  <c r="A52" i="7" s="1"/>
  <c r="A53" i="7" s="1"/>
  <c r="A54" i="7" s="1"/>
  <c r="A55" i="7" s="1"/>
  <c r="A56" i="7" s="1"/>
  <c r="A57" i="7" s="1"/>
  <c r="A58" i="7" s="1"/>
  <c r="A59" i="7" s="1"/>
  <c r="A60" i="7" s="1"/>
  <c r="A61" i="7" s="1"/>
  <c r="A62" i="7" s="1"/>
  <c r="A63" i="7" s="1"/>
  <c r="A64" i="7" s="1"/>
  <c r="A65" i="7" s="1"/>
  <c r="A66" i="7" s="1"/>
  <c r="A67" i="7" s="1"/>
  <c r="A68" i="7" s="1"/>
  <c r="A69" i="7" s="1"/>
  <c r="A70" i="7" s="1"/>
  <c r="A71" i="7" s="1"/>
  <c r="A72" i="7" s="1"/>
  <c r="A73" i="7" s="1"/>
  <c r="A74" i="7" s="1"/>
  <c r="A75" i="7" s="1"/>
  <c r="A76" i="7" s="1"/>
  <c r="A77" i="7" s="1"/>
  <c r="A78" i="7" s="1"/>
  <c r="A79" i="7" s="1"/>
  <c r="A80" i="7" s="1"/>
  <c r="A81" i="7" s="1"/>
  <c r="A82" i="7" s="1"/>
  <c r="A83" i="7" s="1"/>
  <c r="A84" i="7" s="1"/>
  <c r="A85" i="7" s="1"/>
  <c r="A86" i="7" s="1"/>
  <c r="A87" i="7" s="1"/>
  <c r="A88" i="7" s="1"/>
  <c r="A89" i="7" s="1"/>
  <c r="A90" i="7" s="1"/>
  <c r="A91" i="7" s="1"/>
  <c r="A92" i="7" s="1"/>
  <c r="A93" i="7" s="1"/>
  <c r="A94" i="7" s="1"/>
  <c r="A95" i="7" s="1"/>
  <c r="A96" i="7" s="1"/>
  <c r="A97" i="7" s="1"/>
  <c r="A98" i="7" s="1"/>
  <c r="A99" i="7" s="1"/>
  <c r="A100" i="7" s="1"/>
  <c r="A101" i="7" s="1"/>
  <c r="A102" i="7" s="1"/>
  <c r="A103" i="7" s="1"/>
  <c r="A104" i="7" s="1"/>
  <c r="A105" i="7" s="1"/>
  <c r="A106" i="7" s="1"/>
  <c r="A107" i="7" s="1"/>
  <c r="A108" i="7" s="1"/>
  <c r="A109" i="7" s="1"/>
  <c r="A110" i="7" s="1"/>
  <c r="A111" i="7" s="1"/>
  <c r="A112" i="7" s="1"/>
  <c r="A113" i="7" s="1"/>
  <c r="A114" i="7" s="1"/>
  <c r="A115" i="7" s="1"/>
  <c r="A116" i="7" s="1"/>
  <c r="A117" i="7" s="1"/>
  <c r="A118" i="7" s="1"/>
  <c r="A119" i="7" s="1"/>
  <c r="A120" i="7" s="1"/>
  <c r="A121" i="7" s="1"/>
  <c r="A122" i="7" s="1"/>
  <c r="A123" i="7" s="1"/>
  <c r="A124" i="7" s="1"/>
  <c r="A125" i="7" s="1"/>
  <c r="A126" i="7" s="1"/>
  <c r="A127" i="7" s="1"/>
  <c r="A128" i="7" s="1"/>
  <c r="A129" i="7" s="1"/>
  <c r="A130" i="7" s="1"/>
  <c r="A131" i="7" s="1"/>
  <c r="A132" i="7" s="1"/>
  <c r="A133" i="7" s="1"/>
  <c r="A134" i="7" s="1"/>
  <c r="A135" i="7" s="1"/>
  <c r="A136" i="7" s="1"/>
  <c r="A137" i="7" s="1"/>
  <c r="A138" i="7" s="1"/>
  <c r="A139" i="7" s="1"/>
  <c r="A140" i="7" s="1"/>
  <c r="A141" i="7" s="1"/>
  <c r="A142" i="7" s="1"/>
  <c r="A143" i="7" s="1"/>
  <c r="A144" i="7" s="1"/>
  <c r="A145" i="7" s="1"/>
  <c r="A146" i="7" s="1"/>
  <c r="A147" i="7" s="1"/>
  <c r="M90" i="7"/>
  <c r="G5" i="13"/>
  <c r="G13" i="13" s="1"/>
  <c r="I10" i="13" l="1"/>
  <c r="E26" i="13" s="1"/>
  <c r="M24" i="2"/>
  <c r="M21" i="3"/>
  <c r="M22" i="3"/>
  <c r="M23" i="3"/>
  <c r="M24" i="3"/>
  <c r="M25" i="3"/>
  <c r="M26" i="3"/>
  <c r="M27" i="3"/>
  <c r="M28" i="3"/>
  <c r="M29" i="3"/>
  <c r="M30" i="3"/>
  <c r="M31" i="3"/>
  <c r="M32" i="3"/>
  <c r="M33" i="3"/>
  <c r="M34" i="3"/>
  <c r="M35" i="3"/>
  <c r="M20" i="3"/>
  <c r="K87" i="7" l="1"/>
  <c r="M87" i="7" s="1"/>
  <c r="K94" i="7"/>
  <c r="M94" i="7" s="1"/>
  <c r="K95" i="7"/>
  <c r="M95" i="7" s="1"/>
  <c r="K85" i="7"/>
  <c r="M85" i="7" s="1"/>
  <c r="K50" i="7"/>
  <c r="M50" i="7" s="1"/>
  <c r="K49" i="7"/>
  <c r="M49" i="7" s="1"/>
  <c r="K48" i="7"/>
  <c r="M48" i="7" s="1"/>
  <c r="K8" i="4"/>
  <c r="M8" i="4" s="1"/>
  <c r="K88" i="7"/>
  <c r="M88" i="7" s="1"/>
  <c r="K86" i="7"/>
  <c r="M86" i="7" s="1"/>
  <c r="K6" i="1"/>
  <c r="M6" i="1" s="1"/>
  <c r="K7" i="1"/>
  <c r="M7" i="1" s="1"/>
  <c r="K6" i="3"/>
  <c r="M6" i="3" s="1"/>
  <c r="K7" i="3"/>
  <c r="M7" i="3" s="1"/>
  <c r="K8" i="3"/>
  <c r="M8" i="3" s="1"/>
  <c r="K9" i="3"/>
  <c r="M9" i="3" s="1"/>
  <c r="K7" i="6"/>
  <c r="M7" i="6" s="1"/>
  <c r="K84" i="7"/>
  <c r="M84" i="7" s="1"/>
  <c r="K83" i="7"/>
  <c r="M83" i="7" s="1"/>
  <c r="G112" i="9"/>
  <c r="I112" i="9"/>
  <c r="K12" i="5"/>
  <c r="M12" i="5" s="1"/>
  <c r="K13" i="5"/>
  <c r="M13" i="5" s="1"/>
  <c r="K14" i="5"/>
  <c r="M14" i="5" s="1"/>
  <c r="K11" i="5"/>
  <c r="M11" i="5" s="1"/>
  <c r="K81" i="7"/>
  <c r="M81" i="7" s="1"/>
  <c r="K82" i="7"/>
  <c r="M82" i="7" s="1"/>
  <c r="K80" i="7"/>
  <c r="M80" i="7" s="1"/>
  <c r="K79" i="7"/>
  <c r="M79" i="7" s="1"/>
  <c r="K5" i="5" l="1"/>
  <c r="M5" i="5" s="1"/>
  <c r="C7" i="13" s="1"/>
  <c r="K6" i="5"/>
  <c r="M6" i="5" s="1"/>
  <c r="E7" i="13" s="1"/>
  <c r="M7" i="5"/>
  <c r="M8" i="5"/>
  <c r="M9" i="5"/>
  <c r="M10" i="5"/>
  <c r="B13" i="13"/>
  <c r="K100" i="7"/>
  <c r="M100" i="7" s="1"/>
  <c r="K97" i="7"/>
  <c r="M97" i="7" s="1"/>
  <c r="K93" i="7"/>
  <c r="M93" i="7" s="1"/>
  <c r="K92" i="7"/>
  <c r="M92" i="7" s="1"/>
  <c r="K78" i="7"/>
  <c r="M78" i="7" s="1"/>
  <c r="K77" i="7"/>
  <c r="M77" i="7" s="1"/>
  <c r="K71" i="7"/>
  <c r="M71" i="7" s="1"/>
  <c r="K70" i="7"/>
  <c r="M70" i="7" s="1"/>
  <c r="K58" i="7"/>
  <c r="M58" i="7" s="1"/>
  <c r="K57" i="7"/>
  <c r="M57" i="7" s="1"/>
  <c r="K56" i="7"/>
  <c r="M56" i="7" s="1"/>
  <c r="K52" i="7"/>
  <c r="M52" i="7" s="1"/>
  <c r="K53" i="7"/>
  <c r="M53" i="7" s="1"/>
  <c r="K54" i="7"/>
  <c r="M54" i="7" s="1"/>
  <c r="K47" i="7"/>
  <c r="M47" i="7" s="1"/>
  <c r="K46" i="7"/>
  <c r="M46" i="7" s="1"/>
  <c r="K45" i="7"/>
  <c r="M45" i="7" s="1"/>
  <c r="K42" i="7"/>
  <c r="M42" i="7" s="1"/>
  <c r="K41" i="7"/>
  <c r="M41" i="7" s="1"/>
  <c r="K40" i="7"/>
  <c r="M40" i="7" s="1"/>
  <c r="K38" i="7"/>
  <c r="M38" i="7" s="1"/>
  <c r="K36" i="7"/>
  <c r="M36" i="7" s="1"/>
  <c r="K34" i="7"/>
  <c r="M34" i="7" s="1"/>
  <c r="K32" i="7"/>
  <c r="M32" i="7" s="1"/>
  <c r="K30" i="7"/>
  <c r="M30" i="7" s="1"/>
  <c r="K28" i="7"/>
  <c r="M28" i="7" s="1"/>
  <c r="K27" i="7"/>
  <c r="M27" i="7" s="1"/>
  <c r="K24" i="7"/>
  <c r="M24" i="7" s="1"/>
  <c r="K25" i="7"/>
  <c r="M25" i="7" s="1"/>
  <c r="K23" i="7"/>
  <c r="M23" i="7" s="1"/>
  <c r="K19" i="7"/>
  <c r="M19" i="7" s="1"/>
  <c r="K18" i="7"/>
  <c r="M18" i="7" s="1"/>
  <c r="K17" i="7"/>
  <c r="M17" i="7" s="1"/>
  <c r="K15" i="7"/>
  <c r="M15" i="7" s="1"/>
  <c r="K14" i="7"/>
  <c r="M14" i="7" s="1"/>
  <c r="K13" i="7"/>
  <c r="M13" i="7" s="1"/>
  <c r="K11" i="7"/>
  <c r="M11" i="7" s="1"/>
  <c r="K14" i="6"/>
  <c r="K15" i="6"/>
  <c r="M15" i="6" s="1"/>
  <c r="K14" i="4"/>
  <c r="M14" i="4" s="1"/>
  <c r="K11" i="4"/>
  <c r="M11" i="4" s="1"/>
  <c r="K17" i="3"/>
  <c r="M17" i="3" s="1"/>
  <c r="K15" i="3"/>
  <c r="M15" i="3" s="1"/>
  <c r="K13" i="3"/>
  <c r="M13" i="3" s="1"/>
  <c r="K12" i="3"/>
  <c r="M12" i="3" s="1"/>
  <c r="K11" i="3"/>
  <c r="M11" i="3" s="1"/>
  <c r="K76" i="7"/>
  <c r="M76" i="7" s="1"/>
  <c r="K75" i="7"/>
  <c r="M75" i="7" s="1"/>
  <c r="K74" i="7"/>
  <c r="M74" i="7" s="1"/>
  <c r="K72" i="7"/>
  <c r="M72" i="7" s="1"/>
  <c r="K73" i="7"/>
  <c r="M73" i="7" s="1"/>
  <c r="N15" i="5" l="1"/>
  <c r="F7" i="13"/>
  <c r="I7" i="13" s="1"/>
  <c r="E23" i="13" s="1"/>
  <c r="M15" i="5"/>
  <c r="K5" i="3"/>
  <c r="M5" i="3" s="1"/>
  <c r="K10" i="3"/>
  <c r="M10" i="3" s="1"/>
  <c r="K14" i="3"/>
  <c r="M14" i="3" s="1"/>
  <c r="K16" i="3"/>
  <c r="M16" i="3" s="1"/>
  <c r="K18" i="3"/>
  <c r="M18" i="3" s="1"/>
  <c r="K19" i="3"/>
  <c r="M19" i="3" s="1"/>
  <c r="M37" i="3" l="1"/>
  <c r="K9" i="4"/>
  <c r="M9" i="4" s="1"/>
  <c r="K39" i="7"/>
  <c r="M39" i="7" s="1"/>
  <c r="K5" i="6"/>
  <c r="M5" i="6" s="1"/>
  <c r="K21" i="7"/>
  <c r="M21" i="7" s="1"/>
  <c r="K43" i="7"/>
  <c r="M43" i="7" s="1"/>
  <c r="K7" i="4"/>
  <c r="M7" i="4" s="1"/>
  <c r="M5" i="4"/>
  <c r="K62" i="7"/>
  <c r="M62" i="7" s="1"/>
  <c r="K33" i="7"/>
  <c r="M33" i="7" s="1"/>
  <c r="K31" i="7"/>
  <c r="M31" i="7" s="1"/>
  <c r="K59" i="7"/>
  <c r="M59" i="7" s="1"/>
  <c r="K55" i="7"/>
  <c r="M55" i="7" s="1"/>
  <c r="K26" i="7"/>
  <c r="K29" i="7"/>
  <c r="M29" i="7" s="1"/>
  <c r="K35" i="7"/>
  <c r="M35" i="7" s="1"/>
  <c r="K37" i="7"/>
  <c r="M37" i="7" s="1"/>
  <c r="K96" i="7"/>
  <c r="M96" i="7" s="1"/>
  <c r="K44" i="7"/>
  <c r="M44" i="7" s="1"/>
  <c r="K51" i="7"/>
  <c r="M51" i="7" s="1"/>
  <c r="K69" i="7"/>
  <c r="M69" i="7" s="1"/>
  <c r="K91" i="7"/>
  <c r="M91" i="7" s="1"/>
  <c r="K22" i="7"/>
  <c r="M22" i="7" s="1"/>
  <c r="K63" i="7"/>
  <c r="M63" i="7" s="1"/>
  <c r="K89" i="7"/>
  <c r="M89" i="7" s="1"/>
  <c r="D5" i="13" s="1"/>
  <c r="D13" i="13" s="1"/>
  <c r="K16" i="7"/>
  <c r="M16" i="7" s="1"/>
  <c r="K12" i="7"/>
  <c r="M12" i="7" s="1"/>
  <c r="K10" i="7"/>
  <c r="M10" i="7" s="1"/>
  <c r="K9" i="7"/>
  <c r="M9" i="7" s="1"/>
  <c r="K99" i="7"/>
  <c r="M99" i="7" s="1"/>
  <c r="K6" i="7"/>
  <c r="M6" i="7" s="1"/>
  <c r="K7" i="7"/>
  <c r="M7" i="7" s="1"/>
  <c r="K8" i="7"/>
  <c r="M8" i="7" s="1"/>
  <c r="K5" i="7"/>
  <c r="M5" i="7" s="1"/>
  <c r="M18" i="4"/>
  <c r="K20" i="4"/>
  <c r="M20" i="4" s="1"/>
  <c r="K21" i="4"/>
  <c r="M21" i="4" s="1"/>
  <c r="K22" i="4"/>
  <c r="M22" i="4" s="1"/>
  <c r="K19" i="4"/>
  <c r="K8" i="1"/>
  <c r="M8" i="1" s="1"/>
  <c r="K10" i="4"/>
  <c r="M10" i="4" s="1"/>
  <c r="K6" i="6"/>
  <c r="M6" i="6" s="1"/>
  <c r="K8" i="6"/>
  <c r="M8" i="6" s="1"/>
  <c r="D6" i="13" s="1"/>
  <c r="M14" i="6"/>
  <c r="K12" i="6"/>
  <c r="M12" i="6" s="1"/>
  <c r="K13" i="6"/>
  <c r="M13" i="6" s="1"/>
  <c r="K11" i="6"/>
  <c r="M11" i="6" s="1"/>
  <c r="K101" i="7"/>
  <c r="M101" i="7" s="1"/>
  <c r="K98" i="7"/>
  <c r="M98" i="7" s="1"/>
  <c r="K68" i="7"/>
  <c r="M68" i="7" s="1"/>
  <c r="K67" i="7"/>
  <c r="M67" i="7" s="1"/>
  <c r="K66" i="7"/>
  <c r="M66" i="7" s="1"/>
  <c r="K65" i="7"/>
  <c r="M65" i="7" s="1"/>
  <c r="M64" i="7"/>
  <c r="K143" i="7"/>
  <c r="M143" i="7" s="1"/>
  <c r="K144" i="7"/>
  <c r="M144" i="7" s="1"/>
  <c r="K145" i="7"/>
  <c r="M145" i="7" s="1"/>
  <c r="K142" i="7"/>
  <c r="M142" i="7" s="1"/>
  <c r="M5" i="1"/>
  <c r="K12" i="4"/>
  <c r="M12" i="4" s="1"/>
  <c r="M15" i="4"/>
  <c r="M16" i="4"/>
  <c r="M17" i="4"/>
  <c r="K6" i="4"/>
  <c r="M6" i="4" s="1"/>
  <c r="M10" i="6"/>
  <c r="M9" i="6"/>
  <c r="M16" i="6"/>
  <c r="M17" i="6"/>
  <c r="M18" i="6"/>
  <c r="M19" i="6"/>
  <c r="M61" i="7"/>
  <c r="M60" i="7"/>
  <c r="M141" i="7"/>
  <c r="M140" i="7"/>
  <c r="M139" i="7"/>
  <c r="M138" i="7"/>
  <c r="M137" i="7"/>
  <c r="M136" i="7"/>
  <c r="M135" i="7"/>
  <c r="M134" i="7"/>
  <c r="M133" i="7"/>
  <c r="M132" i="7"/>
  <c r="M131" i="7"/>
  <c r="M130" i="7"/>
  <c r="M129" i="7"/>
  <c r="M128" i="7"/>
  <c r="M127" i="7"/>
  <c r="M126" i="7"/>
  <c r="M125" i="7"/>
  <c r="M124" i="7"/>
  <c r="M123" i="7"/>
  <c r="M122" i="7"/>
  <c r="M121" i="7"/>
  <c r="M120" i="7"/>
  <c r="M119" i="7"/>
  <c r="M118" i="7"/>
  <c r="M117" i="7"/>
  <c r="M116" i="7"/>
  <c r="M115" i="7"/>
  <c r="M114" i="7"/>
  <c r="M105" i="7"/>
  <c r="M104" i="7"/>
  <c r="M103" i="7"/>
  <c r="M102" i="7"/>
  <c r="M113" i="7"/>
  <c r="M112" i="7"/>
  <c r="M111" i="7"/>
  <c r="M110" i="7"/>
  <c r="M107" i="7"/>
  <c r="M108" i="7"/>
  <c r="M109" i="7"/>
  <c r="M106" i="7"/>
  <c r="K13" i="4"/>
  <c r="M13" i="4" s="1"/>
  <c r="E6" i="13" l="1"/>
  <c r="F6" i="13"/>
  <c r="M9" i="1"/>
  <c r="C11" i="13" s="1"/>
  <c r="I11" i="13" s="1"/>
  <c r="E27" i="13" s="1"/>
  <c r="F5" i="13"/>
  <c r="F13" i="13" s="1"/>
  <c r="E5" i="13"/>
  <c r="E13" i="13" s="1"/>
  <c r="M20" i="6"/>
  <c r="M19" i="4"/>
  <c r="M24" i="4" s="1"/>
  <c r="M26" i="7"/>
  <c r="C5" i="13" s="1"/>
  <c r="C6" i="13" l="1"/>
  <c r="I6" i="13" s="1"/>
  <c r="E22" i="13" s="1"/>
  <c r="C13" i="13"/>
  <c r="I14" i="13" s="1"/>
  <c r="I5" i="13"/>
  <c r="M148" i="7"/>
  <c r="E21" i="13" l="1"/>
  <c r="E28" i="13" s="1"/>
  <c r="I13" i="13"/>
  <c r="F25" i="13" l="1"/>
  <c r="F26" i="13"/>
  <c r="F24" i="13"/>
  <c r="F23" i="13"/>
  <c r="F27" i="13"/>
  <c r="F22" i="13"/>
  <c r="F21" i="13"/>
  <c r="F28" i="13" l="1"/>
</calcChain>
</file>

<file path=xl/sharedStrings.xml><?xml version="1.0" encoding="utf-8"?>
<sst xmlns="http://schemas.openxmlformats.org/spreadsheetml/2006/main" count="2375" uniqueCount="269">
  <si>
    <t>LA PURISIMA</t>
  </si>
  <si>
    <t>PAVIMENTO CONCRETO</t>
  </si>
  <si>
    <t>SIOP</t>
  </si>
  <si>
    <t>M2</t>
  </si>
  <si>
    <t>BANQUETA</t>
  </si>
  <si>
    <t xml:space="preserve">DRENAJE </t>
  </si>
  <si>
    <t>M</t>
  </si>
  <si>
    <t>AGUA POTABLE</t>
  </si>
  <si>
    <t>COMUNIDAD</t>
  </si>
  <si>
    <t>DESCRIPCION</t>
  </si>
  <si>
    <t>RECURSO</t>
  </si>
  <si>
    <t>UNID</t>
  </si>
  <si>
    <t>VOL.</t>
  </si>
  <si>
    <t>COSTO</t>
  </si>
  <si>
    <t>PZA</t>
  </si>
  <si>
    <t>JOYA CHICA</t>
  </si>
  <si>
    <t>DRENAJE</t>
  </si>
  <si>
    <t>CONSTRUCCION DE ANDADOR DE CONCRETO  DEL CRUCE DEL PUENTE AUTOPISTA A LA JOYA CHICA</t>
  </si>
  <si>
    <t>EMPEDRADO</t>
  </si>
  <si>
    <t>PLAZA</t>
  </si>
  <si>
    <t>RAMO 33</t>
  </si>
  <si>
    <t>EL SAUCILLO</t>
  </si>
  <si>
    <t>CALLE 16 DE SEPTIEMBRE DE C. HIDALGO Y C. INDEPENDENCIA</t>
  </si>
  <si>
    <t>PAVIMENTO ADOQUIN</t>
  </si>
  <si>
    <t>CALLE HIDALGO DE C. 16 DE SEPTIEMBRE Y C. NIÑOS HEROES</t>
  </si>
  <si>
    <t>EDIFICACION</t>
  </si>
  <si>
    <t>EL VENADO</t>
  </si>
  <si>
    <t>LOS OCOTES</t>
  </si>
  <si>
    <t>PLAZA RECREATIVA JUNTO AL TEMPLO DE LOS OCOTES</t>
  </si>
  <si>
    <t>LA LAJA</t>
  </si>
  <si>
    <t>LA MEZQUITERA</t>
  </si>
  <si>
    <t>LA LOMA</t>
  </si>
  <si>
    <t>CALLE MA. BRIONES LIMON DE C. HIDALGO A C. ALDAMA</t>
  </si>
  <si>
    <t>CALLE CUAUHTEMOC DE C. REFORMA A C. AGUSTIN YAÑEZ</t>
  </si>
  <si>
    <t xml:space="preserve">CALLE GUADALUPE VICTORIA ENTRE C. HIDALGO Y C. CARRETERA LIBRE A GUADALAJARA. </t>
  </si>
  <si>
    <t>CALLE ALLENDE DE C. HIDALGO A C. ALDAMA</t>
  </si>
  <si>
    <t>ASFALTO RECICLADO</t>
  </si>
  <si>
    <t>ML</t>
  </si>
  <si>
    <t xml:space="preserve">SANTA FE </t>
  </si>
  <si>
    <t>SANTA FE</t>
  </si>
  <si>
    <t xml:space="preserve">M  </t>
  </si>
  <si>
    <t>CALLE EMILIANO ZAPATA DE C. ZARAGOZA A C. CONFEDERACION REVOLUCIONARIA</t>
  </si>
  <si>
    <t>AGUA ESCONDIDA</t>
  </si>
  <si>
    <t>CORRALILLOS</t>
  </si>
  <si>
    <t>LA COFRADIA</t>
  </si>
  <si>
    <t>CONSTRUCCION DE ANDADOR DE SANTA FE A LA COFRADIA</t>
  </si>
  <si>
    <t>LA MORA</t>
  </si>
  <si>
    <t>UNIDAD DEPORTIVA NUEVA, FUT BOL, FRONTON, AREAS RECRATIVAS Y BAÑOS</t>
  </si>
  <si>
    <t>SAN JOSE DE LAS FLORES</t>
  </si>
  <si>
    <t>MONTE DE LA VIRGEN</t>
  </si>
  <si>
    <t>RENOVACION DE EMPEDRADO CAMINO A MONTE DE LA VIRGEN</t>
  </si>
  <si>
    <t>CALLE ANTONIO TORRES ENTRE C. IGNACIO ALLENDE Y C. LAUREL</t>
  </si>
  <si>
    <t>ILUMINACION</t>
  </si>
  <si>
    <t xml:space="preserve">MATATLAN </t>
  </si>
  <si>
    <t>MATATLAN</t>
  </si>
  <si>
    <t>CALLE GREGORIO JIMENEZ  DE C. NIÑOS HEROES Y C. CORREGIDORA</t>
  </si>
  <si>
    <t>COLOMILLA</t>
  </si>
  <si>
    <t>EMPEDRADO CAMINO AL CEMENTERIO DE COLIMILLA</t>
  </si>
  <si>
    <t>LAS LIEBRES</t>
  </si>
  <si>
    <t>CONSTRUCCION EMPEDRADO TRADICIONAL CALLE FRENTE AL TEMPLO DE LAS LIEBRES</t>
  </si>
  <si>
    <t>LOS PLATOS</t>
  </si>
  <si>
    <t>CABECERA</t>
  </si>
  <si>
    <t>COL. SAN JUAN</t>
  </si>
  <si>
    <t>CALLE PEPE GUIZAR DE LORENZO BARCELATA A C. LICEO</t>
  </si>
  <si>
    <t>COL. LA CRUZ</t>
  </si>
  <si>
    <t>COL. SAN MARTIN</t>
  </si>
  <si>
    <t>CALLE CUITLAHUAC ENTRE C. MORELOS Y C. XICOTENCATL</t>
  </si>
  <si>
    <t xml:space="preserve">CONSTRUCCION CLINICA DE SALUD MENTAL </t>
  </si>
  <si>
    <t>CONSTRUCCION CENTRO DE HEMODIALISIS</t>
  </si>
  <si>
    <t>COL. SANTA CECILIA</t>
  </si>
  <si>
    <t xml:space="preserve">CALLE XICOTENCATL ENTRE C. GUTI CARDENAS Y C. MORELOS </t>
  </si>
  <si>
    <t>CALLE PRISCILIANO SANCHEZ ENTRE C. ZARAGOZA Y C. INDEPENDENCIA.</t>
  </si>
  <si>
    <t>CALLE ROMA ENTRE PRISCILIANO SANCHEZ Y CUAUHTEMOC</t>
  </si>
  <si>
    <t>CALLE ZARAGOZA ENTRE C. PRISCILIANO SANCHEZ Y C. CUAUHTEMOC</t>
  </si>
  <si>
    <t>C. SILVESTRE REVUELTA (DE C. AZTECAS A C. SAN JOSE DEL RIO)</t>
  </si>
  <si>
    <t>CALLE GUTY CARDENAS ENTRE MORELOS Y AV. JUAREZ.</t>
  </si>
  <si>
    <t>COLONIA PRESIDENTES</t>
  </si>
  <si>
    <t>CALLE ENRIQUE ALVAREZ DEL CASTILLO DE NARCISO ACEVES A TOPAR CON LIBRAMIENTO</t>
  </si>
  <si>
    <t>CALLE CUAUHTEMOC 1ER ETAPA ENTRE C. AGRICULTURA Y TEZOMOC</t>
  </si>
  <si>
    <t>BUGAMBILIAS</t>
  </si>
  <si>
    <t>PAVIMENTO ASFALTO</t>
  </si>
  <si>
    <t>EMPEDRADO Y GRADAS BAJADA DE CALLE MIGUEL PULIDO CON DESNIVEL ENTRE C. JESUS GUILLEN Y VICTORINO GOMEZ</t>
  </si>
  <si>
    <t>EL OCOTE</t>
  </si>
  <si>
    <t>SALTO DE LAS PEÑAS CALABOZO</t>
  </si>
  <si>
    <t>SISTEMA DE AGUA POTABLE, REPOSICION EQUIPAMIENTO Y ELECTRIFICACION POZO</t>
  </si>
  <si>
    <t>POZO</t>
  </si>
  <si>
    <t>SAN JOAQUIN ZORRILLOS</t>
  </si>
  <si>
    <t>COL. SAN MIGUELITO</t>
  </si>
  <si>
    <t>COL. LAS GRANJAS</t>
  </si>
  <si>
    <t>H. AYUNTAMIENTO DE ZAPOTLANEJO JALISCO</t>
  </si>
  <si>
    <t>TOTALES</t>
  </si>
  <si>
    <t>CABECERA MUNICIPAL</t>
  </si>
  <si>
    <t>RESUMEN POR RECURSO DE PROPUESTAS DE OBRA PUBLICA</t>
  </si>
  <si>
    <t>CALLE NIÑO HEROES ENTRE C INDEPENDENCIA Y C OBREGON</t>
  </si>
  <si>
    <t>No.</t>
  </si>
  <si>
    <t>VOLUMEN</t>
  </si>
  <si>
    <t>ELECTRIFICACION</t>
  </si>
  <si>
    <t>TOTAL GENERAL</t>
  </si>
  <si>
    <t>DEPORTIVOS</t>
  </si>
  <si>
    <t>PUENTE Y BOCA DE TORMENTA</t>
  </si>
  <si>
    <t>PAIVMENTO PIEDRA AHOGADA</t>
  </si>
  <si>
    <t>ESCUELAS Y DOMOS</t>
  </si>
  <si>
    <t>TIPO DE OBRA</t>
  </si>
  <si>
    <t>No. DE OBRAS</t>
  </si>
  <si>
    <t>PAVIMENTO PIEDRA AHOGADA</t>
  </si>
  <si>
    <t>RECURSOS PROPIOS</t>
  </si>
  <si>
    <t xml:space="preserve">             RESUMEN DE OBRAS PROPUESTAS POR DELEGACION  </t>
  </si>
  <si>
    <t xml:space="preserve">                           DEL 01/ENE/2025 AL 31/12/2025</t>
  </si>
  <si>
    <t>LONG.</t>
  </si>
  <si>
    <t>ANCHO</t>
  </si>
  <si>
    <t>SIOP EDIF</t>
  </si>
  <si>
    <t>EMPEDRADO CALLE INDEPENDENCIA CON DENTELLON</t>
  </si>
  <si>
    <t>COL. SAGRADO CORAZON</t>
  </si>
  <si>
    <t>EMPEDRADO CALLE PIRUL, CON BANQUETA, ILUMINACION Y ARBOLADO</t>
  </si>
  <si>
    <t>CALLE RIO UZUMACINTA ENTRE RIO BRAVO Y RIO DE JANEIRO</t>
  </si>
  <si>
    <t>COL. AGUA BLANCA</t>
  </si>
  <si>
    <t>RED DE DRENAJE COL SAN MIGUEL (LOS VECINOS APORTAN 50%)</t>
  </si>
  <si>
    <t>COL. CENTRO</t>
  </si>
  <si>
    <t>CALLE JAVER MINA ENTRE C. MORELOS DE LA CEJA Y CERRADA</t>
  </si>
  <si>
    <t>COL. LA CEJA</t>
  </si>
  <si>
    <t xml:space="preserve">BANQUETA </t>
  </si>
  <si>
    <t>COL. SAN JOSE DEL RIO</t>
  </si>
  <si>
    <t>DRENAJE CALLE JOSE OROZCO Y C. DE LA ESCUELA POR TEMPO (VECINOS APORTAN)</t>
  </si>
  <si>
    <t>COL. EL OCOTE</t>
  </si>
  <si>
    <t>EMPEDRADOS CAMINOS ENTRE C. JUAN PABLO II Y C. AL OCOTE Y CAMINO DE LAS TRES CRUCES CON MACHUELO</t>
  </si>
  <si>
    <t>COL EL CERRITO</t>
  </si>
  <si>
    <t>MAESTRANZO</t>
  </si>
  <si>
    <t>EMPEDRADO Y BANQUETA CALLE PRIV. DE LAS ROSAS</t>
  </si>
  <si>
    <t>EMPEDRADO CAMINO EL ASOLEADERO CAÑADA SILVESTRE</t>
  </si>
  <si>
    <t>SADER</t>
  </si>
  <si>
    <t>MEZQUITE GRANDE</t>
  </si>
  <si>
    <t>CONTRUCCION PUENTE VEHICULAR CAMINO MEZQUITE GRANDE</t>
  </si>
  <si>
    <t>PUENTE</t>
  </si>
  <si>
    <t>EMPEDRADO CALLE DEL PUENTE DE PUEBLOS DE LA BARRANCA AL MAESTRANZO (revisar drenaje faltante)</t>
  </si>
  <si>
    <t>LA VILLA</t>
  </si>
  <si>
    <t>EMPEDRADO PRIMER ETAPA DEL CAMINO DE VILLA A PUEBLO VIEJO DOS ALCANTARILLAS</t>
  </si>
  <si>
    <t>EMPEDRADO CON BANQUETA CALLE PROGRESO POR TEMPLO AGUA ESCONDIDA</t>
  </si>
  <si>
    <t>CUCHILLAS</t>
  </si>
  <si>
    <t>CARPETA ASFALTICA SOBRE EMPEDRADO CAMINO INGRASO A CUCHILLAS POR LA LAJA</t>
  </si>
  <si>
    <t>ASFALTO</t>
  </si>
  <si>
    <t>EL TEPAME</t>
  </si>
  <si>
    <t>EMPEDRADO CON MACHUELO CALLE RAMON CARVAJAL</t>
  </si>
  <si>
    <t>UNITARIO</t>
  </si>
  <si>
    <t>SIOP EDIFIC.</t>
  </si>
  <si>
    <t>EMPEDRADO AHOGADO</t>
  </si>
  <si>
    <t>CALLE CONFEDERACION REVOLUCIONARIA, ENTRE C. EMILIANO ZAPATA Y C. GALEANA</t>
  </si>
  <si>
    <t>CALLE INDUSTRIA DE C. IGNACIO RAMIREZ A C. AVILA CAMACHO</t>
  </si>
  <si>
    <t xml:space="preserve">EMPEDRADO </t>
  </si>
  <si>
    <t>ZONA INDUSTRIAL</t>
  </si>
  <si>
    <t>LA MEZA</t>
  </si>
  <si>
    <t>COL. LOS ALMENDROS</t>
  </si>
  <si>
    <t>CONSTRUCCION CDC LOS ALMENDROS</t>
  </si>
  <si>
    <t>EL TIMBAL</t>
  </si>
  <si>
    <t>EMPEDRADO CAMINO AL TIMBAL, VADO Y ZAMPEADO INGRESO AL CAMINO</t>
  </si>
  <si>
    <t>SEGUNDA ETAPA PARQUE RECREATIVO EN SAN JUAQUIN ZORRILLOS</t>
  </si>
  <si>
    <t>CALLE CANTERA ROSA ENTRE C. CANTERA NEGRA Y C. IGNACIO ALLENDE</t>
  </si>
  <si>
    <t>CALLE TLAXCALA  ENTRE C. BAJA CALIFORNIA NORTE Y CERRADA  EMPEDRADO Y BANQUETA</t>
  </si>
  <si>
    <t>CALLE QUINTANA ROO ENTRE C. SAN LUIS POTOSI Y MICHOACAN, EMP Y BANQ.</t>
  </si>
  <si>
    <t>C PRIV. BAJA CALIFORNIA NORTE ENTRE BAJA CALIFORNIA NORTE Y CERRADA EMP. Y BANQUETA</t>
  </si>
  <si>
    <t>C. MICHOACAN ENTRE C. QUINTANA ROO Y CERRADA, EMP. Y BANQ.</t>
  </si>
  <si>
    <t>COL. CONSTITUCION</t>
  </si>
  <si>
    <t>COL. JARDINES DEL PARAISO</t>
  </si>
  <si>
    <t>CALLE MONTE EVEREST DE PROL. REFORMA A C. TULIPAN</t>
  </si>
  <si>
    <t>CALLE RAMON CASTAÑEDA Y CASTAÑEDA ENTRE C. CAMINO REAL AL BAJIO Y AV. AMADO AGUIRRE. BOCA DE TORMENTA.</t>
  </si>
  <si>
    <t>C GISELLE MUÑOZ ENTRE CAMINO REAL Y CARRETERA LIBRE A GUADALAJARA</t>
  </si>
  <si>
    <t>BANQUETA PARALELO A CARRETERA LIBRE A GUADALAJARA ENTRE TIENDA ESMERALDA Y C. GISELLE MUÑOZ</t>
  </si>
  <si>
    <t>C. PUERTO SALINA CRUZ ENTRE PTO. PEÑASCO Y PTO. GUAYMAS</t>
  </si>
  <si>
    <t>COL. HUIZQUILCO</t>
  </si>
  <si>
    <t>COL. SAN FRANCISCO</t>
  </si>
  <si>
    <t>COL.SAN FRANCISCO</t>
  </si>
  <si>
    <t>CALLE PUERTO PALMITAS ENTRE PTO. MANZANILLO Y PTO. SALINA CRUZ</t>
  </si>
  <si>
    <t>LAS AVISPAS</t>
  </si>
  <si>
    <t>EMPEDRADO CAMINO A LAS AVISPAS CON DENTELLON LATERAL DE EMPED. AHOGADO EN CANCRETO</t>
  </si>
  <si>
    <t>REHABILITACION CASA COMUNITARIA A UN COSTADO CAPILLA DE CORRALILLOS</t>
  </si>
  <si>
    <t>SIOP EDIF.</t>
  </si>
  <si>
    <t>C. PEDRO MORENO ENTRE C. HIDALGO Y C. ALDAMA.</t>
  </si>
  <si>
    <t>COL GRANJAS PRVIDENCIA</t>
  </si>
  <si>
    <t>CALLE JUAN PABLO II ENTRE CARRETERA LIBRE A GUADALAJARA Y C. SANTO TORIBIO INCLUYE BANQUETA UN LADO</t>
  </si>
  <si>
    <t>EMPEDRADO CALLE SANTO TORIBIO DE C. JUAN PABLO II Y C. SANATO TORIBIO BANQUETA UN LADO</t>
  </si>
  <si>
    <t>AMPLIACION DIF MUNICIPAL</t>
  </si>
  <si>
    <t>CALLE ABASOLO ENTRE C. HIDALGO Y CERRADA</t>
  </si>
  <si>
    <t>CIRCULAR TERRENO CEMENTERIO MUNICIPAL EN LA HUIZACHERA</t>
  </si>
  <si>
    <t>CIRCULAR TERRENO DE AMPLIACION CEMENTERIO MUNICIPAL DE LA LAJA</t>
  </si>
  <si>
    <t>CIRCULAR TERRENO DE AMPLIACION DEL CEMENTERIO MUNICIPA</t>
  </si>
  <si>
    <t>UNIDAD DEPORTIVA</t>
  </si>
  <si>
    <t>COLECTOR DE MONTE EVEREST A COLECTOR EL TRAPICHE</t>
  </si>
  <si>
    <t xml:space="preserve">CALLE CUAUHTEMOC 2DA ETAPA ENTRE C. TEZOZOMOC Y CAMINO REAL PAV. CONCRETO, BANQUETA, DRENAJE, A. POT. </t>
  </si>
  <si>
    <t>EMPEDRADO CAMINO A LA MEZA CON DENTELLON</t>
  </si>
  <si>
    <t>EMPEDRADO CON BANQUETA C. DE ARENAL (BOLONIA) ENTRE C. FRAY BARTOLOME DE LAS CASAS Y CERRADA</t>
  </si>
  <si>
    <t xml:space="preserve">EMPEDRADO TRADICIONAL CON BANQUETA UN LADO  Y DENTELLON OTRO LADO, EN CALLE PRIVADA 5 DE MAYO CAMPO FUT </t>
  </si>
  <si>
    <t>PROPUESTAS DE OBRA PUBLICA    2026</t>
  </si>
  <si>
    <t>CALLE CAMINO REAL ENTRE C. HACIENDA ZAPOTLANEJO Y C. AMADO NERVO, DRENAJE, BANQUETA</t>
  </si>
  <si>
    <t>CALLE JUAN MURGUIA DE C. ANTONIO GUTIERREZ A CERRADA Y PRIVADA JUAN MURGUIA, BANQUETA, SIN DRENAJE</t>
  </si>
  <si>
    <t>CALLE MATAMOROS ENTRE C. MORELOS DE LA CEJA Y C. EMILIANO ZAPATA EMPEDRADO ,DRENAJE Y BANQUETA</t>
  </si>
  <si>
    <t>CALLE BAJA CALIFORNIA NORTE ENTRE C. PUERTO ROSARITO Y C. AGUS CALIENTES EMPEDRADO, DRENAJE Y BANQUETA</t>
  </si>
  <si>
    <t xml:space="preserve">CABECERA MUNICIPAL </t>
  </si>
  <si>
    <t xml:space="preserve">  PROPUESTAS DE OBRA PUBLICA     2026</t>
  </si>
  <si>
    <t>CERRITO DE B. AIRES</t>
  </si>
  <si>
    <t>PROPUESTAS DE OBRA PUBLICA     2026</t>
  </si>
  <si>
    <t>AVENIDA INGRESO A ZONA INDUSTRIAL, REHABILITACION Y CARPETA ASFALTICA 4CM</t>
  </si>
  <si>
    <t>CALLE SAN JORGE DE C. SANTA TERESA A CERRADA CON BANQUETA COMPLETA</t>
  </si>
  <si>
    <t>CALLE SAN ANTONIO DE C. SANTA TERESA A CERRADA CON BANQUETA COMPLETA</t>
  </si>
  <si>
    <t>PAVIMENTO ASFALTICO 4CM SOBRE EMPEDRADO C. FRAY BARTOLOME DE LAS CASAS. INGRESO A SAN MIGUELITO</t>
  </si>
  <si>
    <t>REHABILITACION CAMINO AL TECNOLOGICO CON BACHEO Y APLIACION DE SELLO ASFALTICO</t>
  </si>
  <si>
    <t xml:space="preserve">SANTA FE   </t>
  </si>
  <si>
    <t xml:space="preserve">LA LAJA    </t>
  </si>
  <si>
    <t>REMODELACION JARDINERAS PLAZA PRINCIPAL</t>
  </si>
  <si>
    <t>MUNICIPIO</t>
  </si>
  <si>
    <t>COL. SANTA CLARA</t>
  </si>
  <si>
    <t>PAVIMENTO ASFALTO TIPO SLURRY SOBRE EMPEDRADO</t>
  </si>
  <si>
    <t xml:space="preserve">ASFALTO </t>
  </si>
  <si>
    <t>PERFORACION, EQUIPAMIENTO POZO, ELECTRIFICACION Y LINEA CONDUCCION DE AGUA POTABLE</t>
  </si>
  <si>
    <t>EMPEDRADO, BANQUETA, ARBOLADO  E ILUMINACION CALLE RAFAEL OROZCO DE ANGELA PERALTA A CERRADA</t>
  </si>
  <si>
    <t>A. POTABLE</t>
  </si>
  <si>
    <t>EMPEDRADO CAMINO A EL CERRITO UN LADO MACHUELO EL OTRO</t>
  </si>
  <si>
    <t>CALLE BELIZARIO DOMINGUEZ CON BANQUETA Y DRENAJEE NTRE C. CUAUHTEMOC Y RIO ZAPOTLANEJO</t>
  </si>
  <si>
    <t>OBRAS</t>
  </si>
  <si>
    <t>SAN FRANCISCO</t>
  </si>
  <si>
    <t>CALLE HIDALGO ENTRE C. LIBERTAD Y C. LAURELES</t>
  </si>
  <si>
    <t>CALLES EN LA MEZA CUATRO CUADRAS CON BANQUETAS</t>
  </si>
  <si>
    <t>RENOVACION LUMINARIAS EN CABECERA Y DELEGACIONES</t>
  </si>
  <si>
    <t>CALLE SAN FRANCISCO ENTRE C. GUILLERMO PRIETO Y AV. INDEPENDENCIA</t>
  </si>
  <si>
    <t>COLIMILLA</t>
  </si>
  <si>
    <t>ASFALTO TIPO SLURRY SOBRE EMPEDRADO INGRESO A COLIMILLA</t>
  </si>
  <si>
    <t>CONSTRUCCION ANDADOR EN CAMPO FUT BOL UN LADO IZQUIERDO</t>
  </si>
  <si>
    <t>REHABILITACION DE PUENTE A UN LADO DEL TEMPLO DEL SAUCILLO</t>
  </si>
  <si>
    <t>CONSTRUCCION CANCHA DE USOS MULTIPLES Y JUEGOS INFANTILES</t>
  </si>
  <si>
    <t xml:space="preserve">CAMINO DE CARRETERA A LA PRESA </t>
  </si>
  <si>
    <t>PARQUE</t>
  </si>
  <si>
    <t>REHABILITACION ANDADOR DE CONCRETO Y TEZONTLE DEL PARQUE LINEAL (1782 CONCRETO Y 4456 TEZONTLE)</t>
  </si>
  <si>
    <t>EMPEDRADO CAMINO REAL. TRAMO ENTRE LIBRAMIENTO SANTA FE Y CAMINO AL TLACUACHE</t>
  </si>
  <si>
    <t>SAN MARTIN</t>
  </si>
  <si>
    <t>REPARACION CIMIENTOS PUENTE DE ARCOS COL. SAN MARTIN, CALLE CUAUHTEMOS Y RIO ZAPOTLANEJO</t>
  </si>
  <si>
    <t>CONSTRUCCION SISTEMA AGUA POTABLE, RED CONDUCCION DISTRIBUCION Y DEPOSITO 400M3 COL SAN MARTIN</t>
  </si>
  <si>
    <t>DEPOSITO</t>
  </si>
  <si>
    <t xml:space="preserve">CONSTRUCCION EDIFICIO ADMINISTRATIVIO RECURSOS HUMANOS </t>
  </si>
  <si>
    <t>PERFORACION AFORO Y ADEME DE POZO AGUA POTABLE EN EL AGUA AZUL</t>
  </si>
  <si>
    <t>CONCEPTO</t>
  </si>
  <si>
    <t>UBICACIÓN</t>
  </si>
  <si>
    <t>TOTAL</t>
  </si>
  <si>
    <r>
      <t xml:space="preserve">UNIDAD DEPORTIVA TERRENOS NUEVOS, AREAS RECREATIVAS, CAMPOS, FRONTON, BAÑOS </t>
    </r>
    <r>
      <rPr>
        <b/>
        <sz val="10"/>
        <color indexed="8"/>
        <rFont val="Arial"/>
        <family val="2"/>
      </rPr>
      <t>(REGULARIZAR TERRENO)</t>
    </r>
  </si>
  <si>
    <t>EL MAESTRANZO</t>
  </si>
  <si>
    <t>DISTRIBUCION DEL RECURSO</t>
  </si>
  <si>
    <t>No. OBRAS</t>
  </si>
  <si>
    <t>UNIDAD</t>
  </si>
  <si>
    <t>RED AGUA POTABLE</t>
  </si>
  <si>
    <t xml:space="preserve">BANQUETAS </t>
  </si>
  <si>
    <t>PAVIMENTO ASFALTO RECICLADO</t>
  </si>
  <si>
    <t>DEPOSITO DE AGUA</t>
  </si>
  <si>
    <t>EDIFICACIONES VARIAS</t>
  </si>
  <si>
    <t xml:space="preserve">EMPEDRADO TRADICIONAL </t>
  </si>
  <si>
    <t>POZO AGUA</t>
  </si>
  <si>
    <t>LINEA DE DRENAJE</t>
  </si>
  <si>
    <t>SELECCIÓN DE OBRA</t>
  </si>
  <si>
    <t>OBRA PROPUESTA Y AVALADA POR LOS INTEGRANTES DE COPPLADEMUN EN REPRESENTACIÓN DE LAS COMUNIDADESQUE INTEGRAN EL MUNICIPIO</t>
  </si>
  <si>
    <t>JUSTIFICACION</t>
  </si>
  <si>
    <t>DERIVADO DEL ANÁLISIS TÉCNICO REALIZADO POR LA DIRECCIÓN DE OBRAS PÚBLICAS MUNICIPALES, SE IDENTIFICÓ QUE DIVERSAS VIALIDADES PRESENTAN CONDICIONES DEFICIENTES DE RODAMIENTO, CARACTERIZADAS POR DETERIORO ESTRUCTURAL, SUPERFICIES IRREGULARES Y MATERIALES OBSOLETOS, LO CUAL:
LIMITA EL ACCESO SEGURO A VIVIENDAS, SERVICIOS BÁSICOS Y EQUIPAMIENTO URBANO.
GENERA RIESGOS A LA INTEGRIDAD FÍSICA DE PEATONES Y CONDUCTORES.
INCREMENTA LOS COSTOS DE TRASLADO Y MANTENIMIENTO VEHICULAR PARA LA POBLACIÓN.
ESTAS CONDICIONES AFECTAN DE MANERA DIRECTA A ZONAS CON REZAGO SOCIAL Y URBANO, POR LO QUE RESULTA NECESARIO PRIORIZAR ACCIONES DE INFRAESTRUCTURA VIAL BÁSICA.</t>
  </si>
  <si>
    <t>"DEL DIAGNÓSTICO URBANO Y SOCIAL REALIZADO POR LA DIRECCIÓN DE OBRAS PÚBLICAS MUNICIPALES, SE IDENTIFICÓ QUE DIVERSAS ZONAS DEL MUNICIPIO PRESENTAN AUSENCIA, DETERIORO O DISCONTINUIDAD DE BANQUETAS, ASÍ COMO CONDICIONES INADECUADAS PARA EL TRÁNSITO PEATONAL, TALES COMO SUPERFICIES IRREGULARES, FALTA DE RAMPAS Y OBSTÁCULOS FÍSICOS.
ESTA SITUACIÓN GENERA:
RIESGOS A LA INTEGRIDAD FÍSICA DE PEATONES, ESPECIALMENTE PERSONAS ADULTAS MAYORES, NIÑAS, NIÑOS Y PERSONAS CON DISCAPACIDAD.
LIMITACIONES EN LA ACCESIBILIDAD A VIVIENDAS, ESCUELAS, CENTROS DE SALUD Y EQUIPAMIENTO URBANO.
CONDICIONES DE EXCLUSIÓN Y VULNERABILIDAD SOCIAL, AL NO CONTAR CON INFRAESTRUCTURA PEATONAL SEGURA.
POR LO ANTERIOR, RESULTA PRIORITARIO ATENDER LA INFRAESTRUCTURA PEATONAL COMO PARTE FUNDAMENTAL DEL DESARROLLO URBANO Y SOCIAL DEL MUNICIPIO."</t>
  </si>
  <si>
    <t>"DERIVADO DEL DIAGNÓSTICO TÉCNICO Y SOCIAL REALIZADO POR LA DIRECCIÓN DE OBRAS PÚBLICAS MUNICIPALES, SE IDENTIFICÓ QUE DIVERSAS COLONIAS Y LOCALIDADES DEL MUNICIPIO PRESENTAN DEFICIENCIAS EN LA INFRAESTRUCTURA DE DRENAJE, TALES COMO AUSENCIA DE RED SANITARIA, COLAPSOS, INSUFICIENCIA HIDRÁULICA, ANTIGÜEDAD DE LAS TUBERÍAS O FALTA DE CONDUCCIÓN ADECUADA DE AGUAS PLUVIALES.
ESTAS CONDICIONES GENERAN:
RIESGOS A LA SALUD PÚBLICA, DERIVADOS DE ESCURRIMIENTOS A CIELO ABIERTO Y FOCOS DE CONTAMINACIÓN.
AFECTACIONES A LAS VIVIENDAS Y VIALIDADES POR ENCHARCAMIENTOS E INUNDACIONES.
DETERIORO DEL ENTORNO URBANO Y CONDICIONES DE INSALUBRIDAD.
LIMITACIONES PARA EL DESARROLLO URBANO ORDENADO Y LA PRESTACIÓN DE SERVICIOS BÁSICOS."</t>
  </si>
  <si>
    <t>"DERIVADO DEL DIAGNÓSTICO TÉCNICO Y SOCIAL REALIZADO DE MANERA CONJUNTA POR LA DIRECCIÓN DE OBRAS PÚBLICAS Y LA DIRECCIÓN DE AGUA POTABLE Y ALCANTARILLADO, SE IDENTIFICÓ QUE DIVERSAS ZONAS DEL MUNICIPIO PRESENTAN DEFICIENCIAS EN EL SUMINISTRO DE AGUA POTABLE, TALES COMO:
AUSENCIA DE RED DE DISTRIBUCIÓN.
INFRAESTRUCTURA OBSOLETA O CON VIDA ÚTIL AGOTADA.
FUGAS RECURRENTES Y BAJA EFICIENCIA HIDRÁULICA.
INSUFICIENCIA DE PRESIÓN Y CONTINUIDAD EN EL SERVICIO.
ESTAS CONDICIONES GENERAN:
AFECTACIONES DIRECTAS A LA SALUD PÚBLICA Y A LA CALIDAD DE VIDA DE LA POBLACIÓN.
DIFICULTADES PARA EL DESARROLLO DE ACTIVIDADES DOMÉSTICAS, EDUCATIVAS Y PRODUCTIVAS.
INCREMENTO EN EL USO DE FUENTES ALTERNATIVAS DE ABASTECIMIENTO, CON RIESGOS SANITARIOS."</t>
  </si>
  <si>
    <t>Mayor accesibilidad a servicios públicos esenciales.</t>
  </si>
  <si>
    <t>Reducción de riesgos sanitarios y ambientales.</t>
  </si>
  <si>
    <t>Incremento en la seguridad y bienestar de la población.</t>
  </si>
  <si>
    <t>Condiciones favorables para la inversión, movilidad y cohesión comunitaria.</t>
  </si>
  <si>
    <t>La infraestructura propuesta permitirá mejorar las condiciones para el desarrollo social y económico del municipio, al generar:
Mayor accesibilidad a servicios públicos esenciales.
Reducción de riesgos sanitarios y ambientales.
Incremento en la seguridad y bienestar de la población.
Condiciones favorables para la inversión, movilidad y cohesión comunitaria.</t>
  </si>
  <si>
    <t>"LA INFRAESTRUCTURA PROPUESTA PERMITIRÁ MEJORAR LAS CONDICIONES PARA EL DESARROLLO SOCIAL Y ECONÓMICO DEL MUNICIPIO, AL GENERAR:
MAYOR ACCESIBILIDAD A SERVICIOS PÚBLICOS ESENCIALES.
REDUCCIÓN DE RIESGOS SANITARIOS Y AMBIENTALES.
INCREMENTO EN LA SEGURIDAD Y BIENESTAR DE LA POBLACIÓN.
CONDICIONES FAVORABLES PARA LA INVERSIÓN, MOVILIDAD Y COHESIÓN COMUNITARIA."</t>
  </si>
  <si>
    <t>DE ACUERDO A LAS ESTRATEGIAS DE ACCIÓN ESTABLECIDAS EN EL DIAGNOSTICO REALIZADO POR LA COORDINACIÓN DE GESTIÓN DE LA CIUDAD, LA EJECUCIÓN DE ÉSTA OBRA ES PRIORITARIA PARA REDUCIR EL REZAGO E INCREMENTAR LA INFRAESTRUCTURA VIAL DEL MUNICIPIO PARA REDUCIR LOS TIEMPOS DE TRASLADO, INCREMENTAR LA SEGURIDAD VIAL, Y CON ESTO DETONAR EL DESARROLLO, EQUILIBRAR LAS ASIMETRIAS SOCIOECONOMICAS Y POR ENDE REDUCIR LA BRECHA DESIGUALDAD Y ELEVAR LA CALIDAD DE VIDA.</t>
  </si>
  <si>
    <t>DE ACUERDO A LAS ESTRATEGIAS DE ACCIÓN ESTABLECIDAS EN EL DIAGNOSTICO REALIZADO POR LA COORDINACIÓN DE SERVICIOS GENERALES, LA EJECUCIÓN DE ÉSTA OBRA ES PRIORITARIA PARA REDUCIR EL REZAGO E INCREMENTAR LA INFRAESTRUCTURA ELÉCTRICA DEL MUNICIPIO PARA INCREMENTAR LA SEGURIDAD CIUDADANA, Y CON ESTO DETONAR EL DESARROLLO, EQUILIBRAR LAS ASIMETRIAS SOCIOECONOMICAS Y POR ENDE REDUCIR LA BRECHA DESIGUALDAD Y ELEVAR LA CALIDAD DE VIDA.</t>
  </si>
  <si>
    <t>""DERIVADO DEL DIAGNÓSTICO TÉCNICO Y SOCIAL REALIZADO POR LA DIRECCIÓN DE OBRAS PÚBLICAS MUNICIPALES, SE IDENTIFICÓ QUE DIVERSAS COLONIAS Y LOCALIDADES DEL MUNICIPIO PRESENTAN DEFICIENCIAS EN LA INFRAESTRUCTURA DE DRENAJE, TALES COMO AUSENCIA DE RED SANITARIA, COLAPSOS, INSUFICIENCIA HIDRÁULICA, ANTIGÜEDAD DE LAS TUBERÍAS O FALTA DE CONDUCCIÓN ADECUADA DE AGUAS PLUVIALES.
ESTAS CONDICIONES GENERAN:
RIESGOS A LA SALUD PÚBLICA, DERIVADOS DE ESCURRIMIENTOS A CIELO ABIERTO Y FOCOS DE CONTAMINACIÓN.
AFECTACIONES A LAS VIVIENDAS Y VIALIDADES POR ENCHARCAMIENTOS E INUNDACIONES.
DETERIORO DEL ENTORNO URBANO Y CONDICIONES DE INSALUBRIDAD.
LIMITACIONES PARA EL DESARROLLO URBANO ORDENADO Y LA PRESTACIÓN DE SERVICIOS BÁSICOS.""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</si>
</sst>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6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indexed="8"/>
      <name val="Arial"/>
      <family val="2"/>
    </font>
    <font>
      <i/>
      <sz val="10"/>
      <color theme="1"/>
      <name val="Arial"/>
      <family val="2"/>
    </font>
    <font>
      <b/>
      <sz val="14"/>
      <color theme="0"/>
      <name val="Arial"/>
      <family val="2"/>
    </font>
    <font>
      <b/>
      <sz val="11"/>
      <color theme="1"/>
      <name val="Arial"/>
      <family val="2"/>
    </font>
    <font>
      <sz val="10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000000"/>
      <name val="Arial"/>
      <family val="2"/>
    </font>
  </fonts>
  <fills count="22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9999FF"/>
        <bgColor indexed="64"/>
      </patternFill>
    </fill>
    <fill>
      <patternFill patternType="solid">
        <fgColor rgb="FFCCCCFF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95">
    <xf numFmtId="0" fontId="0" fillId="0" borderId="0" xfId="0"/>
    <xf numFmtId="0" fontId="0" fillId="0" borderId="0" xfId="0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43" fontId="3" fillId="0" borderId="1" xfId="1" applyFont="1" applyFill="1" applyBorder="1" applyAlignment="1">
      <alignment horizontal="center" vertical="center" wrapText="1"/>
    </xf>
    <xf numFmtId="43" fontId="3" fillId="0" borderId="1" xfId="0" applyNumberFormat="1" applyFont="1" applyBorder="1" applyAlignment="1">
      <alignment horizontal="center" vertical="center" wrapText="1"/>
    </xf>
    <xf numFmtId="43" fontId="3" fillId="0" borderId="1" xfId="0" applyNumberFormat="1" applyFont="1" applyBorder="1" applyAlignment="1">
      <alignment vertical="center" wrapText="1"/>
    </xf>
    <xf numFmtId="44" fontId="3" fillId="0" borderId="1" xfId="2" applyFont="1" applyFill="1" applyBorder="1" applyAlignment="1">
      <alignment horizontal="center" vertical="center" wrapText="1"/>
    </xf>
    <xf numFmtId="44" fontId="8" fillId="0" borderId="1" xfId="0" applyNumberFormat="1" applyFont="1" applyBorder="1" applyAlignment="1">
      <alignment horizontal="center" vertical="center" wrapText="1"/>
    </xf>
    <xf numFmtId="44" fontId="7" fillId="0" borderId="1" xfId="0" applyNumberFormat="1" applyFont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4" borderId="0" xfId="0" applyFont="1" applyFill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43" fontId="8" fillId="0" borderId="1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43" fontId="11" fillId="2" borderId="0" xfId="0" applyNumberFormat="1" applyFont="1" applyFill="1" applyAlignment="1">
      <alignment horizontal="center" vertical="center"/>
    </xf>
    <xf numFmtId="44" fontId="11" fillId="2" borderId="0" xfId="0" applyNumberFormat="1" applyFont="1" applyFill="1" applyAlignment="1">
      <alignment horizontal="center" vertical="center"/>
    </xf>
    <xf numFmtId="43" fontId="0" fillId="0" borderId="0" xfId="0" applyNumberFormat="1" applyAlignment="1">
      <alignment horizontal="right"/>
    </xf>
    <xf numFmtId="44" fontId="0" fillId="0" borderId="0" xfId="0" applyNumberFormat="1"/>
    <xf numFmtId="43" fontId="2" fillId="0" borderId="0" xfId="0" applyNumberFormat="1" applyFont="1" applyAlignment="1">
      <alignment horizontal="right" vertical="center"/>
    </xf>
    <xf numFmtId="44" fontId="2" fillId="0" borderId="0" xfId="0" applyNumberFormat="1" applyFont="1" applyAlignment="1">
      <alignment horizontal="center" vertical="center"/>
    </xf>
    <xf numFmtId="0" fontId="2" fillId="5" borderId="0" xfId="0" applyFont="1" applyFill="1" applyAlignment="1">
      <alignment horizontal="center" vertical="center" wrapText="1"/>
    </xf>
    <xf numFmtId="43" fontId="2" fillId="5" borderId="0" xfId="0" applyNumberFormat="1" applyFont="1" applyFill="1" applyAlignment="1">
      <alignment horizontal="center" vertical="center" wrapText="1"/>
    </xf>
    <xf numFmtId="44" fontId="2" fillId="5" borderId="0" xfId="0" applyNumberFormat="1" applyFont="1" applyFill="1" applyAlignment="1">
      <alignment horizontal="center" vertical="center" wrapText="1"/>
    </xf>
    <xf numFmtId="43" fontId="4" fillId="0" borderId="1" xfId="0" applyNumberFormat="1" applyFont="1" applyBorder="1" applyAlignment="1">
      <alignment horizontal="center" vertical="center" wrapText="1"/>
    </xf>
    <xf numFmtId="44" fontId="4" fillId="0" borderId="1" xfId="0" applyNumberFormat="1" applyFont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2" fontId="4" fillId="0" borderId="1" xfId="0" applyNumberFormat="1" applyFont="1" applyBorder="1" applyAlignment="1">
      <alignment vertical="center" wrapText="1"/>
    </xf>
    <xf numFmtId="0" fontId="3" fillId="4" borderId="6" xfId="0" applyFont="1" applyFill="1" applyBorder="1" applyAlignment="1">
      <alignment vertical="center" wrapText="1"/>
    </xf>
    <xf numFmtId="0" fontId="0" fillId="3" borderId="3" xfId="0" applyFill="1" applyBorder="1" applyAlignment="1">
      <alignment vertical="center" wrapText="1"/>
    </xf>
    <xf numFmtId="0" fontId="10" fillId="3" borderId="6" xfId="0" applyFont="1" applyFill="1" applyBorder="1" applyAlignment="1">
      <alignment vertical="center"/>
    </xf>
    <xf numFmtId="0" fontId="10" fillId="3" borderId="6" xfId="0" applyFont="1" applyFill="1" applyBorder="1" applyAlignment="1">
      <alignment vertical="center" wrapText="1"/>
    </xf>
    <xf numFmtId="0" fontId="10" fillId="3" borderId="5" xfId="0" applyFont="1" applyFill="1" applyBorder="1" applyAlignment="1">
      <alignment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12" fillId="0" borderId="7" xfId="0" applyFont="1" applyBorder="1" applyAlignment="1">
      <alignment vertical="center"/>
    </xf>
    <xf numFmtId="0" fontId="12" fillId="0" borderId="8" xfId="0" applyFont="1" applyBorder="1" applyAlignment="1">
      <alignment vertical="center" wrapText="1"/>
    </xf>
    <xf numFmtId="0" fontId="12" fillId="0" borderId="9" xfId="0" applyFont="1" applyBorder="1" applyAlignment="1">
      <alignment vertical="center" wrapText="1"/>
    </xf>
    <xf numFmtId="0" fontId="12" fillId="0" borderId="10" xfId="0" applyFont="1" applyBorder="1" applyAlignment="1">
      <alignment vertical="center"/>
    </xf>
    <xf numFmtId="0" fontId="12" fillId="0" borderId="11" xfId="0" applyFont="1" applyBorder="1" applyAlignment="1">
      <alignment vertical="center" wrapText="1"/>
    </xf>
    <xf numFmtId="0" fontId="12" fillId="0" borderId="12" xfId="0" applyFont="1" applyBorder="1" applyAlignment="1">
      <alignment vertical="center" wrapText="1"/>
    </xf>
    <xf numFmtId="0" fontId="11" fillId="7" borderId="0" xfId="0" applyFont="1" applyFill="1" applyAlignment="1">
      <alignment horizontal="center" vertical="center"/>
    </xf>
    <xf numFmtId="44" fontId="7" fillId="0" borderId="0" xfId="0" applyNumberFormat="1" applyFont="1" applyAlignment="1">
      <alignment vertical="center" wrapText="1"/>
    </xf>
    <xf numFmtId="43" fontId="0" fillId="0" borderId="0" xfId="1" applyFont="1"/>
    <xf numFmtId="44" fontId="0" fillId="0" borderId="0" xfId="2" applyFont="1"/>
    <xf numFmtId="44" fontId="3" fillId="0" borderId="0" xfId="0" applyNumberFormat="1" applyFont="1" applyAlignment="1">
      <alignment horizontal="center" vertical="center" wrapText="1"/>
    </xf>
    <xf numFmtId="44" fontId="3" fillId="0" borderId="0" xfId="2" applyFont="1" applyAlignment="1">
      <alignment horizontal="center" vertical="center" wrapText="1"/>
    </xf>
    <xf numFmtId="43" fontId="3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43" fontId="2" fillId="0" borderId="1" xfId="1" applyFont="1" applyFill="1" applyBorder="1" applyAlignment="1">
      <alignment horizontal="center" vertical="center" wrapText="1"/>
    </xf>
    <xf numFmtId="44" fontId="10" fillId="0" borderId="0" xfId="0" applyNumberFormat="1" applyFont="1"/>
    <xf numFmtId="44" fontId="4" fillId="0" borderId="0" xfId="2" applyFont="1" applyFill="1" applyBorder="1" applyAlignment="1">
      <alignment vertical="center" wrapText="1"/>
    </xf>
    <xf numFmtId="0" fontId="0" fillId="0" borderId="1" xfId="0" applyBorder="1"/>
    <xf numFmtId="0" fontId="1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44" fontId="3" fillId="0" borderId="0" xfId="2" applyFont="1" applyFill="1" applyAlignment="1">
      <alignment horizontal="center" vertical="center" wrapText="1"/>
    </xf>
    <xf numFmtId="44" fontId="4" fillId="0" borderId="0" xfId="0" applyNumberFormat="1" applyFont="1" applyAlignment="1">
      <alignment vertical="center" wrapText="1"/>
    </xf>
    <xf numFmtId="44" fontId="0" fillId="0" borderId="0" xfId="2" applyFont="1" applyAlignment="1">
      <alignment vertical="center" wrapText="1"/>
    </xf>
    <xf numFmtId="44" fontId="0" fillId="0" borderId="0" xfId="2" applyFont="1" applyFill="1" applyAlignment="1">
      <alignment vertical="center" wrapText="1"/>
    </xf>
    <xf numFmtId="43" fontId="0" fillId="0" borderId="0" xfId="0" applyNumberFormat="1"/>
    <xf numFmtId="44" fontId="10" fillId="0" borderId="0" xfId="2" applyFont="1" applyAlignment="1">
      <alignment vertical="center" wrapText="1"/>
    </xf>
    <xf numFmtId="44" fontId="2" fillId="0" borderId="1" xfId="2" applyFont="1" applyFill="1" applyBorder="1" applyAlignment="1">
      <alignment horizontal="center" vertical="center" wrapText="1"/>
    </xf>
    <xf numFmtId="44" fontId="2" fillId="0" borderId="1" xfId="2" applyFont="1" applyBorder="1"/>
    <xf numFmtId="44" fontId="3" fillId="0" borderId="1" xfId="2" applyFont="1" applyBorder="1"/>
    <xf numFmtId="44" fontId="3" fillId="0" borderId="1" xfId="2" applyFont="1" applyFill="1" applyBorder="1"/>
    <xf numFmtId="44" fontId="3" fillId="0" borderId="0" xfId="2" applyFont="1"/>
    <xf numFmtId="44" fontId="13" fillId="0" borderId="1" xfId="2" applyFont="1" applyBorder="1"/>
    <xf numFmtId="44" fontId="13" fillId="0" borderId="1" xfId="2" applyFont="1" applyFill="1" applyBorder="1" applyAlignment="1">
      <alignment horizontal="center" vertical="center" wrapText="1"/>
    </xf>
    <xf numFmtId="44" fontId="7" fillId="0" borderId="0" xfId="2" applyFont="1" applyAlignment="1">
      <alignment vertical="center" wrapText="1"/>
    </xf>
    <xf numFmtId="0" fontId="3" fillId="0" borderId="13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43" fontId="3" fillId="0" borderId="0" xfId="1" applyFont="1" applyAlignment="1">
      <alignment vertical="center"/>
    </xf>
    <xf numFmtId="0" fontId="18" fillId="0" borderId="1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43" fontId="18" fillId="0" borderId="1" xfId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43" fontId="18" fillId="0" borderId="1" xfId="1" applyFont="1" applyFill="1" applyBorder="1" applyAlignment="1">
      <alignment vertical="center"/>
    </xf>
    <xf numFmtId="43" fontId="17" fillId="3" borderId="17" xfId="1" applyFont="1" applyFill="1" applyBorder="1" applyAlignment="1">
      <alignment vertical="center"/>
    </xf>
    <xf numFmtId="44" fontId="17" fillId="3" borderId="18" xfId="2" applyFont="1" applyFill="1" applyBorder="1" applyAlignment="1">
      <alignment vertical="center"/>
    </xf>
    <xf numFmtId="44" fontId="17" fillId="3" borderId="19" xfId="2" applyFont="1" applyFill="1" applyBorder="1" applyAlignment="1">
      <alignment vertical="center" wrapText="1"/>
    </xf>
    <xf numFmtId="0" fontId="17" fillId="11" borderId="20" xfId="0" applyFont="1" applyFill="1" applyBorder="1" applyAlignment="1">
      <alignment horizontal="center" vertical="center" wrapText="1"/>
    </xf>
    <xf numFmtId="0" fontId="17" fillId="11" borderId="21" xfId="0" applyFont="1" applyFill="1" applyBorder="1" applyAlignment="1">
      <alignment horizontal="center" vertical="center" wrapText="1"/>
    </xf>
    <xf numFmtId="0" fontId="4" fillId="10" borderId="21" xfId="0" applyFont="1" applyFill="1" applyBorder="1" applyAlignment="1">
      <alignment horizontal="center" vertical="center" wrapText="1"/>
    </xf>
    <xf numFmtId="43" fontId="17" fillId="11" borderId="21" xfId="1" applyFont="1" applyFill="1" applyBorder="1" applyAlignment="1">
      <alignment horizontal="center" vertical="center" wrapText="1"/>
    </xf>
    <xf numFmtId="44" fontId="4" fillId="10" borderId="21" xfId="2" applyFont="1" applyFill="1" applyBorder="1" applyAlignment="1">
      <alignment horizontal="center" vertical="center" wrapText="1"/>
    </xf>
    <xf numFmtId="44" fontId="17" fillId="11" borderId="22" xfId="2" applyFont="1" applyFill="1" applyBorder="1" applyAlignment="1">
      <alignment horizontal="center" vertical="center" wrapText="1"/>
    </xf>
    <xf numFmtId="44" fontId="18" fillId="0" borderId="23" xfId="2" applyFont="1" applyFill="1" applyBorder="1" applyAlignment="1">
      <alignment vertical="center" wrapText="1"/>
    </xf>
    <xf numFmtId="0" fontId="18" fillId="8" borderId="25" xfId="0" applyFont="1" applyFill="1" applyBorder="1" applyAlignment="1">
      <alignment horizontal="center" vertical="center" wrapText="1"/>
    </xf>
    <xf numFmtId="44" fontId="18" fillId="0" borderId="23" xfId="2" applyFont="1" applyFill="1" applyBorder="1" applyAlignment="1">
      <alignment vertical="center"/>
    </xf>
    <xf numFmtId="0" fontId="18" fillId="8" borderId="26" xfId="0" applyFont="1" applyFill="1" applyBorder="1" applyAlignment="1">
      <alignment horizontal="center" vertical="center" wrapText="1"/>
    </xf>
    <xf numFmtId="0" fontId="18" fillId="0" borderId="27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43" fontId="18" fillId="0" borderId="27" xfId="1" applyFont="1" applyFill="1" applyBorder="1" applyAlignment="1">
      <alignment horizontal="center" vertical="center" wrapText="1"/>
    </xf>
    <xf numFmtId="44" fontId="3" fillId="0" borderId="27" xfId="2" applyFont="1" applyFill="1" applyBorder="1" applyAlignment="1">
      <alignment horizontal="center" vertical="center" wrapText="1"/>
    </xf>
    <xf numFmtId="44" fontId="18" fillId="0" borderId="28" xfId="2" applyFont="1" applyFill="1" applyBorder="1" applyAlignment="1">
      <alignment vertical="center" wrapText="1"/>
    </xf>
    <xf numFmtId="43" fontId="18" fillId="0" borderId="1" xfId="1" applyFont="1" applyFill="1" applyBorder="1" applyAlignment="1">
      <alignment vertical="center" wrapText="1"/>
    </xf>
    <xf numFmtId="0" fontId="18" fillId="0" borderId="0" xfId="0" applyFont="1" applyAlignment="1">
      <alignment horizontal="center" vertical="center" wrapText="1"/>
    </xf>
    <xf numFmtId="43" fontId="18" fillId="0" borderId="27" xfId="1" applyFont="1" applyFill="1" applyBorder="1" applyAlignment="1">
      <alignment vertical="center" wrapText="1"/>
    </xf>
    <xf numFmtId="43" fontId="18" fillId="3" borderId="31" xfId="1" applyFont="1" applyFill="1" applyBorder="1" applyAlignment="1">
      <alignment vertical="center" wrapText="1"/>
    </xf>
    <xf numFmtId="44" fontId="17" fillId="3" borderId="32" xfId="2" applyFont="1" applyFill="1" applyBorder="1" applyAlignment="1">
      <alignment vertical="center" wrapText="1"/>
    </xf>
    <xf numFmtId="0" fontId="17" fillId="11" borderId="35" xfId="0" applyFont="1" applyFill="1" applyBorder="1" applyAlignment="1">
      <alignment horizontal="center" vertical="center" wrapText="1"/>
    </xf>
    <xf numFmtId="0" fontId="17" fillId="11" borderId="36" xfId="0" applyFont="1" applyFill="1" applyBorder="1" applyAlignment="1">
      <alignment horizontal="center" vertical="center" wrapText="1"/>
    </xf>
    <xf numFmtId="43" fontId="17" fillId="11" borderId="36" xfId="1" applyFont="1" applyFill="1" applyBorder="1" applyAlignment="1">
      <alignment horizontal="center" vertical="center" wrapText="1"/>
    </xf>
    <xf numFmtId="44" fontId="17" fillId="11" borderId="37" xfId="2" applyFont="1" applyFill="1" applyBorder="1" applyAlignment="1">
      <alignment horizontal="center" vertical="center" wrapText="1"/>
    </xf>
    <xf numFmtId="0" fontId="17" fillId="10" borderId="36" xfId="0" applyFont="1" applyFill="1" applyBorder="1" applyAlignment="1">
      <alignment horizontal="center" vertical="center" wrapText="1"/>
    </xf>
    <xf numFmtId="44" fontId="17" fillId="10" borderId="36" xfId="2" applyFont="1" applyFill="1" applyBorder="1" applyAlignment="1">
      <alignment horizontal="center" vertical="center" wrapText="1"/>
    </xf>
    <xf numFmtId="0" fontId="16" fillId="0" borderId="0" xfId="0" applyFont="1"/>
    <xf numFmtId="0" fontId="5" fillId="0" borderId="0" xfId="0" applyFont="1" applyAlignment="1">
      <alignment vertical="center" wrapText="1"/>
    </xf>
    <xf numFmtId="0" fontId="18" fillId="0" borderId="21" xfId="0" applyFont="1" applyBorder="1" applyAlignment="1">
      <alignment horizontal="center" vertical="center" wrapText="1"/>
    </xf>
    <xf numFmtId="44" fontId="18" fillId="0" borderId="22" xfId="2" applyFont="1" applyFill="1" applyBorder="1" applyAlignment="1">
      <alignment horizontal="center" vertical="center" wrapText="1"/>
    </xf>
    <xf numFmtId="44" fontId="18" fillId="0" borderId="23" xfId="2" applyFont="1" applyFill="1" applyBorder="1" applyAlignment="1">
      <alignment horizontal="center" vertical="center" wrapText="1"/>
    </xf>
    <xf numFmtId="44" fontId="18" fillId="0" borderId="28" xfId="2" applyFont="1" applyFill="1" applyBorder="1" applyAlignment="1">
      <alignment horizontal="center" vertical="center" wrapText="1"/>
    </xf>
    <xf numFmtId="44" fontId="18" fillId="0" borderId="0" xfId="0" applyNumberFormat="1" applyFont="1" applyAlignment="1">
      <alignment vertical="center"/>
    </xf>
    <xf numFmtId="0" fontId="0" fillId="0" borderId="21" xfId="0" applyBorder="1"/>
    <xf numFmtId="43" fontId="2" fillId="0" borderId="21" xfId="1" applyFont="1" applyBorder="1"/>
    <xf numFmtId="43" fontId="3" fillId="0" borderId="27" xfId="1" applyFont="1" applyFill="1" applyBorder="1" applyAlignment="1">
      <alignment horizontal="center" vertical="center" wrapText="1"/>
    </xf>
    <xf numFmtId="0" fontId="18" fillId="8" borderId="20" xfId="0" applyFont="1" applyFill="1" applyBorder="1" applyAlignment="1">
      <alignment horizontal="center" vertical="center" wrapText="1"/>
    </xf>
    <xf numFmtId="43" fontId="18" fillId="0" borderId="1" xfId="0" applyNumberFormat="1" applyFont="1" applyBorder="1" applyAlignment="1">
      <alignment horizontal="center" vertical="center" wrapText="1"/>
    </xf>
    <xf numFmtId="0" fontId="17" fillId="0" borderId="0" xfId="0" applyFont="1" applyAlignment="1">
      <alignment vertical="center" wrapText="1"/>
    </xf>
    <xf numFmtId="0" fontId="18" fillId="0" borderId="0" xfId="0" applyFont="1"/>
    <xf numFmtId="44" fontId="17" fillId="0" borderId="0" xfId="0" applyNumberFormat="1" applyFont="1"/>
    <xf numFmtId="0" fontId="20" fillId="0" borderId="27" xfId="0" applyFont="1" applyBorder="1" applyAlignment="1">
      <alignment horizontal="center" vertical="center" wrapText="1"/>
    </xf>
    <xf numFmtId="43" fontId="20" fillId="0" borderId="27" xfId="1" applyFont="1" applyFill="1" applyBorder="1" applyAlignment="1">
      <alignment vertical="center" wrapText="1"/>
    </xf>
    <xf numFmtId="44" fontId="20" fillId="0" borderId="28" xfId="2" applyFont="1" applyFill="1" applyBorder="1" applyAlignment="1">
      <alignment vertical="center" wrapText="1"/>
    </xf>
    <xf numFmtId="0" fontId="17" fillId="11" borderId="30" xfId="0" applyFont="1" applyFill="1" applyBorder="1" applyAlignment="1">
      <alignment horizontal="center" vertical="center" wrapText="1"/>
    </xf>
    <xf numFmtId="0" fontId="17" fillId="11" borderId="40" xfId="0" applyFont="1" applyFill="1" applyBorder="1" applyAlignment="1">
      <alignment horizontal="center" vertical="center" wrapText="1"/>
    </xf>
    <xf numFmtId="0" fontId="17" fillId="10" borderId="40" xfId="0" applyFont="1" applyFill="1" applyBorder="1" applyAlignment="1">
      <alignment horizontal="center" vertical="center" wrapText="1"/>
    </xf>
    <xf numFmtId="43" fontId="17" fillId="11" borderId="40" xfId="1" applyFont="1" applyFill="1" applyBorder="1" applyAlignment="1">
      <alignment horizontal="center" vertical="center" wrapText="1"/>
    </xf>
    <xf numFmtId="44" fontId="17" fillId="10" borderId="40" xfId="2" applyFont="1" applyFill="1" applyBorder="1" applyAlignment="1">
      <alignment horizontal="center" vertical="center" wrapText="1"/>
    </xf>
    <xf numFmtId="44" fontId="17" fillId="11" borderId="16" xfId="2" applyFont="1" applyFill="1" applyBorder="1" applyAlignment="1">
      <alignment horizontal="center" vertical="center" wrapText="1"/>
    </xf>
    <xf numFmtId="0" fontId="16" fillId="0" borderId="0" xfId="0" applyFont="1" applyAlignment="1">
      <alignment vertical="center" wrapText="1"/>
    </xf>
    <xf numFmtId="43" fontId="16" fillId="0" borderId="0" xfId="1" applyFont="1" applyAlignment="1">
      <alignment vertical="center" wrapText="1"/>
    </xf>
    <xf numFmtId="0" fontId="21" fillId="12" borderId="42" xfId="0" applyFont="1" applyFill="1" applyBorder="1" applyAlignment="1">
      <alignment horizontal="center" vertical="center" wrapText="1"/>
    </xf>
    <xf numFmtId="44" fontId="6" fillId="0" borderId="43" xfId="0" applyNumberFormat="1" applyFont="1" applyBorder="1" applyAlignment="1">
      <alignment vertical="center" wrapText="1"/>
    </xf>
    <xf numFmtId="0" fontId="6" fillId="13" borderId="30" xfId="0" applyFont="1" applyFill="1" applyBorder="1" applyAlignment="1">
      <alignment horizontal="center" vertical="center" wrapText="1"/>
    </xf>
    <xf numFmtId="0" fontId="6" fillId="0" borderId="40" xfId="0" applyFont="1" applyBorder="1" applyAlignment="1">
      <alignment horizontal="center" vertical="center" wrapText="1"/>
    </xf>
    <xf numFmtId="44" fontId="21" fillId="12" borderId="41" xfId="0" applyNumberFormat="1" applyFont="1" applyFill="1" applyBorder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44" fontId="6" fillId="0" borderId="0" xfId="0" applyNumberFormat="1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44" fontId="6" fillId="0" borderId="44" xfId="0" applyNumberFormat="1" applyFont="1" applyBorder="1" applyAlignment="1">
      <alignment vertical="center" wrapText="1"/>
    </xf>
    <xf numFmtId="0" fontId="6" fillId="13" borderId="20" xfId="0" applyFont="1" applyFill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7" fillId="14" borderId="25" xfId="0" applyFont="1" applyFill="1" applyBorder="1" applyAlignment="1">
      <alignment horizontal="center" vertical="center" wrapText="1"/>
    </xf>
    <xf numFmtId="44" fontId="7" fillId="0" borderId="23" xfId="0" applyNumberFormat="1" applyFont="1" applyBorder="1" applyAlignment="1">
      <alignment vertical="center" wrapText="1"/>
    </xf>
    <xf numFmtId="0" fontId="7" fillId="14" borderId="26" xfId="0" applyFont="1" applyFill="1" applyBorder="1" applyAlignment="1">
      <alignment horizontal="center" vertical="center" wrapText="1"/>
    </xf>
    <xf numFmtId="44" fontId="7" fillId="0" borderId="27" xfId="0" applyNumberFormat="1" applyFont="1" applyBorder="1" applyAlignment="1">
      <alignment vertical="center" wrapText="1"/>
    </xf>
    <xf numFmtId="44" fontId="7" fillId="0" borderId="28" xfId="0" applyNumberFormat="1" applyFont="1" applyBorder="1" applyAlignment="1">
      <alignment vertical="center" wrapText="1"/>
    </xf>
    <xf numFmtId="0" fontId="6" fillId="15" borderId="21" xfId="0" applyFont="1" applyFill="1" applyBorder="1" applyAlignment="1">
      <alignment horizontal="center" vertical="center" wrapText="1"/>
    </xf>
    <xf numFmtId="0" fontId="6" fillId="16" borderId="21" xfId="0" applyFont="1" applyFill="1" applyBorder="1" applyAlignment="1">
      <alignment horizontal="center" vertical="center" wrapText="1"/>
    </xf>
    <xf numFmtId="0" fontId="6" fillId="4" borderId="21" xfId="0" applyFont="1" applyFill="1" applyBorder="1" applyAlignment="1">
      <alignment horizontal="center" vertical="center" wrapText="1"/>
    </xf>
    <xf numFmtId="0" fontId="6" fillId="19" borderId="21" xfId="0" applyFont="1" applyFill="1" applyBorder="1" applyAlignment="1">
      <alignment horizontal="center" vertical="center" wrapText="1"/>
    </xf>
    <xf numFmtId="0" fontId="6" fillId="20" borderId="22" xfId="0" applyFont="1" applyFill="1" applyBorder="1" applyAlignment="1">
      <alignment horizontal="center" vertical="center" wrapText="1"/>
    </xf>
    <xf numFmtId="0" fontId="7" fillId="8" borderId="1" xfId="0" applyFont="1" applyFill="1" applyBorder="1" applyAlignment="1">
      <alignment horizontal="center" vertical="center" wrapText="1"/>
    </xf>
    <xf numFmtId="0" fontId="7" fillId="8" borderId="27" xfId="0" applyFont="1" applyFill="1" applyBorder="1" applyAlignment="1">
      <alignment horizontal="center" vertical="center" wrapText="1"/>
    </xf>
    <xf numFmtId="0" fontId="18" fillId="8" borderId="1" xfId="0" applyFont="1" applyFill="1" applyBorder="1" applyAlignment="1">
      <alignment horizontal="center" vertical="center" wrapText="1"/>
    </xf>
    <xf numFmtId="0" fontId="18" fillId="3" borderId="25" xfId="0" applyFont="1" applyFill="1" applyBorder="1" applyAlignment="1">
      <alignment horizontal="center" vertical="center" wrapText="1"/>
    </xf>
    <xf numFmtId="0" fontId="18" fillId="3" borderId="26" xfId="0" applyFont="1" applyFill="1" applyBorder="1" applyAlignment="1">
      <alignment horizontal="center" vertical="center" wrapText="1"/>
    </xf>
    <xf numFmtId="0" fontId="18" fillId="8" borderId="27" xfId="0" applyFont="1" applyFill="1" applyBorder="1" applyAlignment="1">
      <alignment horizontal="center" vertical="center" wrapText="1"/>
    </xf>
    <xf numFmtId="0" fontId="18" fillId="3" borderId="24" xfId="0" applyFont="1" applyFill="1" applyBorder="1" applyAlignment="1">
      <alignment horizontal="center" vertical="center" wrapText="1"/>
    </xf>
    <xf numFmtId="43" fontId="18" fillId="0" borderId="13" xfId="1" applyFont="1" applyFill="1" applyBorder="1" applyAlignment="1">
      <alignment horizontal="center" vertical="center" wrapText="1"/>
    </xf>
    <xf numFmtId="44" fontId="3" fillId="0" borderId="13" xfId="2" applyFont="1" applyFill="1" applyBorder="1" applyAlignment="1">
      <alignment horizontal="center" vertical="center" wrapText="1"/>
    </xf>
    <xf numFmtId="44" fontId="18" fillId="0" borderId="46" xfId="2" applyFont="1" applyFill="1" applyBorder="1" applyAlignment="1">
      <alignment vertical="center" wrapText="1"/>
    </xf>
    <xf numFmtId="0" fontId="4" fillId="10" borderId="40" xfId="0" applyFont="1" applyFill="1" applyBorder="1" applyAlignment="1">
      <alignment horizontal="center" vertical="center" wrapText="1"/>
    </xf>
    <xf numFmtId="44" fontId="4" fillId="10" borderId="40" xfId="2" applyFont="1" applyFill="1" applyBorder="1" applyAlignment="1">
      <alignment horizontal="center" vertical="center" wrapText="1"/>
    </xf>
    <xf numFmtId="43" fontId="18" fillId="0" borderId="13" xfId="1" applyFont="1" applyFill="1" applyBorder="1" applyAlignment="1">
      <alignment vertical="center" wrapText="1"/>
    </xf>
    <xf numFmtId="44" fontId="18" fillId="0" borderId="46" xfId="2" applyFont="1" applyFill="1" applyBorder="1" applyAlignment="1">
      <alignment horizontal="center" vertical="center" wrapText="1"/>
    </xf>
    <xf numFmtId="0" fontId="18" fillId="3" borderId="47" xfId="0" applyFont="1" applyFill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3" borderId="48" xfId="0" applyFont="1" applyFill="1" applyBorder="1" applyAlignment="1">
      <alignment horizontal="center" vertical="center" wrapText="1"/>
    </xf>
    <xf numFmtId="0" fontId="18" fillId="0" borderId="49" xfId="0" applyFont="1" applyBorder="1" applyAlignment="1">
      <alignment horizontal="center" vertical="center" wrapText="1"/>
    </xf>
    <xf numFmtId="0" fontId="16" fillId="0" borderId="21" xfId="0" applyFont="1" applyBorder="1" applyAlignment="1">
      <alignment vertical="center"/>
    </xf>
    <xf numFmtId="44" fontId="6" fillId="18" borderId="40" xfId="0" applyNumberFormat="1" applyFont="1" applyFill="1" applyBorder="1" applyAlignment="1">
      <alignment horizontal="right" vertical="center" wrapText="1"/>
    </xf>
    <xf numFmtId="44" fontId="6" fillId="17" borderId="40" xfId="0" applyNumberFormat="1" applyFont="1" applyFill="1" applyBorder="1" applyAlignment="1">
      <alignment horizontal="right" vertical="center" wrapText="1"/>
    </xf>
    <xf numFmtId="44" fontId="6" fillId="2" borderId="40" xfId="0" applyNumberFormat="1" applyFont="1" applyFill="1" applyBorder="1" applyAlignment="1">
      <alignment horizontal="right" vertical="center" wrapText="1"/>
    </xf>
    <xf numFmtId="44" fontId="6" fillId="5" borderId="40" xfId="0" applyNumberFormat="1" applyFont="1" applyFill="1" applyBorder="1" applyAlignment="1">
      <alignment horizontal="right" vertical="center" wrapText="1"/>
    </xf>
    <xf numFmtId="44" fontId="6" fillId="21" borderId="16" xfId="0" applyNumberFormat="1" applyFont="1" applyFill="1" applyBorder="1" applyAlignment="1">
      <alignment horizontal="right" vertical="center" wrapText="1"/>
    </xf>
    <xf numFmtId="0" fontId="18" fillId="8" borderId="25" xfId="0" applyFont="1" applyFill="1" applyBorder="1" applyAlignment="1">
      <alignment horizontal="left" vertical="center" wrapText="1"/>
    </xf>
    <xf numFmtId="44" fontId="18" fillId="0" borderId="23" xfId="0" applyNumberFormat="1" applyFont="1" applyBorder="1" applyAlignment="1">
      <alignment horizontal="center" vertical="center" wrapText="1"/>
    </xf>
    <xf numFmtId="0" fontId="18" fillId="8" borderId="26" xfId="0" applyFont="1" applyFill="1" applyBorder="1" applyAlignment="1">
      <alignment horizontal="left" vertical="center" wrapText="1"/>
    </xf>
    <xf numFmtId="44" fontId="18" fillId="0" borderId="28" xfId="0" applyNumberFormat="1" applyFont="1" applyBorder="1" applyAlignment="1">
      <alignment horizontal="center" vertical="center" wrapText="1"/>
    </xf>
    <xf numFmtId="44" fontId="8" fillId="0" borderId="28" xfId="0" applyNumberFormat="1" applyFont="1" applyBorder="1" applyAlignment="1">
      <alignment horizontal="center" vertical="center" wrapText="1"/>
    </xf>
    <xf numFmtId="10" fontId="0" fillId="0" borderId="0" xfId="0" applyNumberFormat="1"/>
    <xf numFmtId="10" fontId="0" fillId="0" borderId="0" xfId="0" applyNumberFormat="1" applyAlignment="1">
      <alignment vertical="center"/>
    </xf>
    <xf numFmtId="43" fontId="18" fillId="0" borderId="4" xfId="1" applyFont="1" applyFill="1" applyBorder="1" applyAlignment="1">
      <alignment vertical="center" wrapText="1"/>
    </xf>
    <xf numFmtId="0" fontId="17" fillId="11" borderId="35" xfId="0" applyFont="1" applyFill="1" applyBorder="1" applyAlignment="1">
      <alignment horizontal="center" vertical="center"/>
    </xf>
    <xf numFmtId="0" fontId="17" fillId="11" borderId="36" xfId="0" applyFont="1" applyFill="1" applyBorder="1" applyAlignment="1">
      <alignment horizontal="center" vertical="center"/>
    </xf>
    <xf numFmtId="0" fontId="17" fillId="11" borderId="50" xfId="0" applyFont="1" applyFill="1" applyBorder="1" applyAlignment="1">
      <alignment horizontal="center" vertical="center"/>
    </xf>
    <xf numFmtId="0" fontId="17" fillId="11" borderId="37" xfId="0" applyFont="1" applyFill="1" applyBorder="1" applyAlignment="1">
      <alignment horizontal="center" vertical="center"/>
    </xf>
    <xf numFmtId="164" fontId="18" fillId="0" borderId="21" xfId="0" applyNumberFormat="1" applyFont="1" applyBorder="1" applyAlignment="1">
      <alignment horizontal="center" vertical="center" wrapText="1"/>
    </xf>
    <xf numFmtId="43" fontId="18" fillId="0" borderId="21" xfId="0" applyNumberFormat="1" applyFont="1" applyBorder="1" applyAlignment="1">
      <alignment vertical="center" wrapText="1"/>
    </xf>
    <xf numFmtId="43" fontId="18" fillId="0" borderId="51" xfId="0" applyNumberFormat="1" applyFont="1" applyBorder="1" applyAlignment="1">
      <alignment horizontal="center" vertical="center" wrapText="1"/>
    </xf>
    <xf numFmtId="164" fontId="18" fillId="0" borderId="1" xfId="0" applyNumberFormat="1" applyFont="1" applyBorder="1" applyAlignment="1">
      <alignment horizontal="center" vertical="center" wrapText="1"/>
    </xf>
    <xf numFmtId="43" fontId="18" fillId="0" borderId="1" xfId="0" applyNumberFormat="1" applyFont="1" applyBorder="1" applyAlignment="1">
      <alignment vertical="center" wrapText="1"/>
    </xf>
    <xf numFmtId="43" fontId="18" fillId="0" borderId="3" xfId="0" applyNumberFormat="1" applyFont="1" applyBorder="1" applyAlignment="1">
      <alignment horizontal="center" vertical="center" wrapText="1"/>
    </xf>
    <xf numFmtId="164" fontId="18" fillId="0" borderId="27" xfId="0" applyNumberFormat="1" applyFont="1" applyBorder="1" applyAlignment="1">
      <alignment horizontal="center" vertical="center" wrapText="1"/>
    </xf>
    <xf numFmtId="43" fontId="18" fillId="0" borderId="27" xfId="0" applyNumberFormat="1" applyFont="1" applyBorder="1" applyAlignment="1">
      <alignment vertical="center" wrapText="1"/>
    </xf>
    <xf numFmtId="43" fontId="18" fillId="0" borderId="52" xfId="0" applyNumberFormat="1" applyFont="1" applyBorder="1" applyAlignment="1">
      <alignment horizontal="center" vertical="center" wrapText="1"/>
    </xf>
    <xf numFmtId="0" fontId="5" fillId="9" borderId="29" xfId="0" applyFont="1" applyFill="1" applyBorder="1" applyAlignment="1">
      <alignment horizontal="center" vertical="center" wrapText="1"/>
    </xf>
    <xf numFmtId="164" fontId="5" fillId="9" borderId="33" xfId="0" applyNumberFormat="1" applyFont="1" applyFill="1" applyBorder="1" applyAlignment="1">
      <alignment horizontal="center" vertical="center" wrapText="1"/>
    </xf>
    <xf numFmtId="43" fontId="5" fillId="9" borderId="33" xfId="0" applyNumberFormat="1" applyFont="1" applyFill="1" applyBorder="1" applyAlignment="1">
      <alignment horizontal="center" vertical="center" wrapText="1"/>
    </xf>
    <xf numFmtId="43" fontId="5" fillId="9" borderId="45" xfId="0" applyNumberFormat="1" applyFont="1" applyFill="1" applyBorder="1" applyAlignment="1">
      <alignment horizontal="center" vertical="center" wrapText="1"/>
    </xf>
    <xf numFmtId="44" fontId="5" fillId="9" borderId="32" xfId="0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/>
    </xf>
    <xf numFmtId="44" fontId="16" fillId="0" borderId="0" xfId="2" applyFont="1"/>
    <xf numFmtId="0" fontId="18" fillId="8" borderId="13" xfId="0" applyFont="1" applyFill="1" applyBorder="1" applyAlignment="1">
      <alignment horizontal="center" vertical="center" wrapText="1"/>
    </xf>
    <xf numFmtId="0" fontId="18" fillId="8" borderId="1" xfId="0" applyFont="1" applyFill="1" applyBorder="1" applyAlignment="1">
      <alignment horizontal="center" vertical="center" wrapText="1"/>
    </xf>
    <xf numFmtId="0" fontId="18" fillId="8" borderId="27" xfId="0" applyFont="1" applyFill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27" xfId="0" applyFont="1" applyBorder="1" applyAlignment="1">
      <alignment horizontal="center" vertical="center" wrapText="1"/>
    </xf>
    <xf numFmtId="44" fontId="0" fillId="0" borderId="34" xfId="0" applyNumberFormat="1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22" fillId="3" borderId="14" xfId="0" applyFont="1" applyFill="1" applyBorder="1" applyAlignment="1">
      <alignment horizontal="center" vertical="center"/>
    </xf>
    <xf numFmtId="0" fontId="22" fillId="3" borderId="15" xfId="0" applyFont="1" applyFill="1" applyBorder="1" applyAlignment="1">
      <alignment horizontal="center" vertical="center"/>
    </xf>
    <xf numFmtId="0" fontId="22" fillId="3" borderId="38" xfId="0" applyFont="1" applyFill="1" applyBorder="1" applyAlignment="1">
      <alignment horizontal="center" vertical="center"/>
    </xf>
    <xf numFmtId="0" fontId="18" fillId="8" borderId="36" xfId="0" applyFont="1" applyFill="1" applyBorder="1" applyAlignment="1">
      <alignment horizontal="center" vertical="center" wrapText="1"/>
    </xf>
    <xf numFmtId="0" fontId="18" fillId="8" borderId="4" xfId="0" applyFont="1" applyFill="1" applyBorder="1" applyAlignment="1">
      <alignment horizontal="center" vertical="center" wrapText="1"/>
    </xf>
    <xf numFmtId="0" fontId="18" fillId="8" borderId="33" xfId="0" applyFont="1" applyFill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33" xfId="0" applyFont="1" applyBorder="1" applyAlignment="1">
      <alignment horizontal="center" vertical="center" wrapText="1"/>
    </xf>
    <xf numFmtId="0" fontId="18" fillId="0" borderId="21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18" fillId="8" borderId="2" xfId="0" applyFont="1" applyFill="1" applyBorder="1" applyAlignment="1">
      <alignment horizontal="center" vertical="center" wrapText="1"/>
    </xf>
    <xf numFmtId="0" fontId="18" fillId="0" borderId="36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43" fontId="5" fillId="0" borderId="0" xfId="1" applyFont="1" applyAlignment="1">
      <alignment horizontal="center" vertical="center" wrapText="1"/>
    </xf>
    <xf numFmtId="0" fontId="18" fillId="0" borderId="2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7" fillId="11" borderId="20" xfId="0" applyFont="1" applyFill="1" applyBorder="1" applyAlignment="1">
      <alignment horizontal="center" vertical="center" wrapText="1"/>
    </xf>
    <xf numFmtId="0" fontId="17" fillId="11" borderId="21" xfId="0" applyFont="1" applyFill="1" applyBorder="1" applyAlignment="1">
      <alignment horizontal="center" vertical="center" wrapText="1"/>
    </xf>
    <xf numFmtId="0" fontId="17" fillId="11" borderId="22" xfId="0" applyFont="1" applyFill="1" applyBorder="1" applyAlignment="1">
      <alignment horizontal="center" vertical="center" wrapText="1"/>
    </xf>
    <xf numFmtId="43" fontId="17" fillId="3" borderId="17" xfId="1" applyFont="1" applyFill="1" applyBorder="1" applyAlignment="1">
      <alignment horizontal="right" vertical="center"/>
    </xf>
    <xf numFmtId="43" fontId="17" fillId="3" borderId="18" xfId="1" applyFont="1" applyFill="1" applyBorder="1" applyAlignment="1">
      <alignment horizontal="right" vertical="center"/>
    </xf>
    <xf numFmtId="43" fontId="17" fillId="3" borderId="39" xfId="1" applyFont="1" applyFill="1" applyBorder="1" applyAlignment="1">
      <alignment horizontal="right" vertical="center"/>
    </xf>
    <xf numFmtId="0" fontId="18" fillId="8" borderId="21" xfId="0" applyFont="1" applyFill="1" applyBorder="1" applyAlignment="1">
      <alignment horizontal="center" vertical="center" wrapText="1"/>
    </xf>
    <xf numFmtId="43" fontId="17" fillId="3" borderId="17" xfId="1" applyFont="1" applyFill="1" applyBorder="1" applyAlignment="1">
      <alignment horizontal="center" vertical="center"/>
    </xf>
    <xf numFmtId="43" fontId="17" fillId="3" borderId="18" xfId="1" applyFont="1" applyFill="1" applyBorder="1" applyAlignment="1">
      <alignment horizontal="center" vertical="center"/>
    </xf>
    <xf numFmtId="43" fontId="17" fillId="3" borderId="39" xfId="1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2" fillId="4" borderId="6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44" fontId="17" fillId="11" borderId="53" xfId="2" applyFont="1" applyFill="1" applyBorder="1" applyAlignment="1">
      <alignment horizontal="center" vertical="center" wrapText="1"/>
    </xf>
    <xf numFmtId="44" fontId="18" fillId="0" borderId="10" xfId="2" applyFont="1" applyFill="1" applyBorder="1" applyAlignment="1">
      <alignment vertical="center" wrapText="1"/>
    </xf>
    <xf numFmtId="44" fontId="18" fillId="0" borderId="3" xfId="2" applyFont="1" applyFill="1" applyBorder="1" applyAlignment="1">
      <alignment vertical="center" wrapText="1"/>
    </xf>
    <xf numFmtId="44" fontId="18" fillId="0" borderId="3" xfId="2" applyFont="1" applyFill="1" applyBorder="1" applyAlignment="1">
      <alignment vertical="center"/>
    </xf>
    <xf numFmtId="44" fontId="18" fillId="0" borderId="52" xfId="2" applyFont="1" applyFill="1" applyBorder="1" applyAlignment="1">
      <alignment vertical="center" wrapText="1"/>
    </xf>
    <xf numFmtId="44" fontId="17" fillId="3" borderId="17" xfId="2" applyFont="1" applyFill="1" applyBorder="1" applyAlignment="1">
      <alignment vertical="center" wrapText="1"/>
    </xf>
    <xf numFmtId="44" fontId="17" fillId="11" borderId="50" xfId="2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23" fillId="0" borderId="1" xfId="0" applyFont="1" applyBorder="1" applyAlignment="1">
      <alignment horizontal="center" vertical="center" wrapText="1"/>
    </xf>
    <xf numFmtId="0" fontId="24" fillId="0" borderId="0" xfId="0" applyFont="1"/>
    <xf numFmtId="0" fontId="24" fillId="0" borderId="0" xfId="0" applyFont="1" applyAlignment="1">
      <alignment wrapText="1"/>
    </xf>
    <xf numFmtId="0" fontId="3" fillId="0" borderId="0" xfId="0" applyFont="1" applyAlignment="1">
      <alignment vertical="center" wrapText="1"/>
    </xf>
    <xf numFmtId="0" fontId="25" fillId="0" borderId="1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0" fontId="25" fillId="0" borderId="4" xfId="0" applyFont="1" applyBorder="1" applyAlignment="1">
      <alignment horizontal="center" vertical="center" wrapText="1"/>
    </xf>
    <xf numFmtId="0" fontId="25" fillId="0" borderId="13" xfId="0" applyFont="1" applyBorder="1" applyAlignment="1">
      <alignment horizontal="center" vertical="center" wrapText="1"/>
    </xf>
    <xf numFmtId="44" fontId="18" fillId="0" borderId="1" xfId="2" applyFont="1" applyFill="1" applyBorder="1" applyAlignment="1">
      <alignment horizontal="center" vertical="center" wrapText="1"/>
    </xf>
    <xf numFmtId="0" fontId="4" fillId="7" borderId="21" xfId="0" applyFont="1" applyFill="1" applyBorder="1" applyAlignment="1">
      <alignment horizontal="center" vertical="center" wrapText="1"/>
    </xf>
    <xf numFmtId="0" fontId="17" fillId="10" borderId="21" xfId="0" applyFont="1" applyFill="1" applyBorder="1" applyAlignment="1">
      <alignment horizontal="center" vertical="center" wrapText="1"/>
    </xf>
    <xf numFmtId="44" fontId="17" fillId="10" borderId="21" xfId="2" applyFont="1" applyFill="1" applyBorder="1" applyAlignment="1">
      <alignment horizontal="center" vertical="center" wrapText="1"/>
    </xf>
    <xf numFmtId="44" fontId="17" fillId="11" borderId="21" xfId="2" applyFont="1" applyFill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23" fillId="0" borderId="23" xfId="0" applyFont="1" applyBorder="1" applyAlignment="1">
      <alignment horizontal="center" vertical="center" wrapText="1"/>
    </xf>
    <xf numFmtId="44" fontId="18" fillId="0" borderId="27" xfId="2" applyFont="1" applyFill="1" applyBorder="1" applyAlignment="1">
      <alignment horizontal="center" vertical="center" wrapText="1"/>
    </xf>
    <xf numFmtId="0" fontId="23" fillId="0" borderId="28" xfId="0" applyFont="1" applyBorder="1" applyAlignment="1">
      <alignment horizontal="center" vertical="center" wrapText="1"/>
    </xf>
    <xf numFmtId="44" fontId="18" fillId="0" borderId="1" xfId="2" applyFont="1" applyFill="1" applyBorder="1" applyAlignment="1">
      <alignment vertical="center" wrapText="1"/>
    </xf>
    <xf numFmtId="44" fontId="20" fillId="0" borderId="27" xfId="2" applyFont="1" applyFill="1" applyBorder="1" applyAlignment="1">
      <alignment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54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18" fillId="0" borderId="18" xfId="0" applyFont="1" applyBorder="1" applyAlignment="1">
      <alignment vertical="center" wrapText="1"/>
    </xf>
    <xf numFmtId="44" fontId="18" fillId="0" borderId="39" xfId="0" applyNumberFormat="1" applyFont="1" applyBorder="1" applyAlignment="1">
      <alignment vertical="center" wrapText="1"/>
    </xf>
    <xf numFmtId="0" fontId="17" fillId="11" borderId="50" xfId="0" applyFont="1" applyFill="1" applyBorder="1" applyAlignment="1">
      <alignment horizontal="center" vertical="center" wrapText="1"/>
    </xf>
    <xf numFmtId="0" fontId="17" fillId="11" borderId="55" xfId="0" applyFont="1" applyFill="1" applyBorder="1" applyAlignment="1">
      <alignment horizontal="center" vertical="center" wrapText="1"/>
    </xf>
    <xf numFmtId="0" fontId="4" fillId="7" borderId="41" xfId="0" applyFont="1" applyFill="1" applyBorder="1" applyAlignment="1">
      <alignment horizontal="center" vertical="center" wrapText="1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colors>
    <mruColors>
      <color rgb="FFCCCCFF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0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Distribución del recursos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DB80-6547-87CB-48B649124486}"/>
              </c:ext>
            </c:extLst>
          </c:dPt>
          <c:dPt>
            <c:idx val="1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DB80-6547-87CB-48B649124486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DB80-6547-87CB-48B649124486}"/>
              </c:ext>
            </c:extLst>
          </c:dPt>
          <c:dPt>
            <c:idx val="3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DB80-6547-87CB-48B649124486}"/>
              </c:ext>
            </c:extLst>
          </c:dPt>
          <c:dPt>
            <c:idx val="4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9-DB80-6547-87CB-48B649124486}"/>
              </c:ext>
            </c:extLst>
          </c:dPt>
          <c:dPt>
            <c:idx val="5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B-DB80-6547-87CB-48B649124486}"/>
              </c:ext>
            </c:extLst>
          </c:dPt>
          <c:dPt>
            <c:idx val="6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D-DB80-6547-87CB-48B649124486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'RESUMEN 2026'!$C$21:$C$27</c:f>
              <c:strCache>
                <c:ptCount val="7"/>
                <c:pt idx="0">
                  <c:v>CABECERA MUNICIPAL</c:v>
                </c:pt>
                <c:pt idx="1">
                  <c:v>MATATLAN</c:v>
                </c:pt>
                <c:pt idx="2">
                  <c:v>SAN JOSE DE LAS FLORES</c:v>
                </c:pt>
                <c:pt idx="3">
                  <c:v>SANTA FE</c:v>
                </c:pt>
                <c:pt idx="4">
                  <c:v>LA LAJA</c:v>
                </c:pt>
                <c:pt idx="5">
                  <c:v>EL SAUCILLO</c:v>
                </c:pt>
                <c:pt idx="6">
                  <c:v>LA PURISIMA</c:v>
                </c:pt>
              </c:strCache>
            </c:strRef>
          </c:cat>
          <c:val>
            <c:numRef>
              <c:f>'RESUMEN 2026'!$E$21:$E$27</c:f>
              <c:numCache>
                <c:formatCode>_("$"* #,##0.00_);_("$"* \(#,##0.00\);_("$"* "-"??_);_(@_)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62690817.969999999</c:v>
                </c:pt>
                <c:pt idx="4">
                  <c:v>71382942.650000006</c:v>
                </c:pt>
                <c:pt idx="5">
                  <c:v>5605654.7200000007</c:v>
                </c:pt>
                <c:pt idx="6">
                  <c:v>3747760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DB80-6547-87CB-48B649124486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0-DB80-6547-87CB-48B649124486}"/>
              </c:ext>
            </c:extLst>
          </c:dPt>
          <c:dPt>
            <c:idx val="1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2-DB80-6547-87CB-48B649124486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4-DB80-6547-87CB-48B649124486}"/>
              </c:ext>
            </c:extLst>
          </c:dPt>
          <c:dPt>
            <c:idx val="3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6-DB80-6547-87CB-48B649124486}"/>
              </c:ext>
            </c:extLst>
          </c:dPt>
          <c:dPt>
            <c:idx val="4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8-DB80-6547-87CB-48B649124486}"/>
              </c:ext>
            </c:extLst>
          </c:dPt>
          <c:dPt>
            <c:idx val="5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A-DB80-6547-87CB-48B649124486}"/>
              </c:ext>
            </c:extLst>
          </c:dPt>
          <c:dPt>
            <c:idx val="6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C-DB80-6547-87CB-48B649124486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'RESUMEN 2026'!$C$21:$C$27</c:f>
              <c:strCache>
                <c:ptCount val="7"/>
                <c:pt idx="0">
                  <c:v>CABECERA MUNICIPAL</c:v>
                </c:pt>
                <c:pt idx="1">
                  <c:v>MATATLAN</c:v>
                </c:pt>
                <c:pt idx="2">
                  <c:v>SAN JOSE DE LAS FLORES</c:v>
                </c:pt>
                <c:pt idx="3">
                  <c:v>SANTA FE</c:v>
                </c:pt>
                <c:pt idx="4">
                  <c:v>LA LAJA</c:v>
                </c:pt>
                <c:pt idx="5">
                  <c:v>EL SAUCILLO</c:v>
                </c:pt>
                <c:pt idx="6">
                  <c:v>LA PURISIMA</c:v>
                </c:pt>
              </c:strCache>
            </c:strRef>
          </c:cat>
          <c:val>
            <c:numRef>
              <c:f>'RESUMEN 2026'!$E$21:$E$27</c:f>
              <c:numCache>
                <c:formatCode>_("$"* #,##0.00_);_("$"* \(#,##0.00\);_("$"* "-"??_);_(@_)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62690817.969999999</c:v>
                </c:pt>
                <c:pt idx="4">
                  <c:v>71382942.650000006</c:v>
                </c:pt>
                <c:pt idx="5">
                  <c:v>5605654.7200000007</c:v>
                </c:pt>
                <c:pt idx="6">
                  <c:v>3747760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DB80-6547-87CB-48B649124486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2076450</xdr:colOff>
      <xdr:row>19</xdr:row>
      <xdr:rowOff>4762</xdr:rowOff>
    </xdr:from>
    <xdr:to>
      <xdr:col>18</xdr:col>
      <xdr:colOff>152400</xdr:colOff>
      <xdr:row>33</xdr:row>
      <xdr:rowOff>9525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742950</xdr:colOff>
      <xdr:row>28</xdr:row>
      <xdr:rowOff>223836</xdr:rowOff>
    </xdr:from>
    <xdr:to>
      <xdr:col>5</xdr:col>
      <xdr:colOff>19050</xdr:colOff>
      <xdr:row>46</xdr:row>
      <xdr:rowOff>209549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T270"/>
  <sheetViews>
    <sheetView topLeftCell="A11" zoomScaleNormal="100" workbookViewId="0">
      <selection activeCell="J10" sqref="J10"/>
    </sheetView>
  </sheetViews>
  <sheetFormatPr baseColWidth="10" defaultRowHeight="15" x14ac:dyDescent="0.2"/>
  <cols>
    <col min="1" max="1" width="4.5" customWidth="1"/>
    <col min="2" max="3" width="15.6640625" customWidth="1"/>
    <col min="4" max="4" width="50.6640625" style="15" customWidth="1"/>
    <col min="5" max="6" width="15.6640625" customWidth="1"/>
    <col min="7" max="7" width="15.6640625" style="65" customWidth="1"/>
    <col min="8" max="9" width="15.6640625" hidden="1" customWidth="1"/>
    <col min="10" max="10" width="15.6640625" customWidth="1"/>
    <col min="11" max="11" width="15.6640625" hidden="1" customWidth="1"/>
    <col min="12" max="12" width="20.6640625" style="54" customWidth="1"/>
    <col min="13" max="13" width="18.5" customWidth="1"/>
    <col min="14" max="14" width="19.6640625" style="55" customWidth="1"/>
    <col min="15" max="15" width="12.6640625" customWidth="1"/>
    <col min="16" max="16" width="13.33203125" style="55" customWidth="1"/>
    <col min="17" max="17" width="10.33203125" customWidth="1"/>
    <col min="18" max="18" width="22.5" customWidth="1"/>
    <col min="20" max="20" width="16.1640625" customWidth="1"/>
    <col min="22" max="22" width="20" customWidth="1"/>
  </cols>
  <sheetData>
    <row r="1" spans="1:19" ht="16" x14ac:dyDescent="0.2">
      <c r="C1" s="238" t="s">
        <v>89</v>
      </c>
      <c r="D1" s="238"/>
      <c r="E1" s="238"/>
      <c r="F1" s="238"/>
      <c r="G1" s="238"/>
      <c r="H1" s="238"/>
      <c r="I1" s="238"/>
      <c r="J1" s="238"/>
      <c r="K1" s="238"/>
      <c r="L1" s="239"/>
      <c r="M1" s="238"/>
    </row>
    <row r="2" spans="1:19" ht="16" x14ac:dyDescent="0.2">
      <c r="C2" s="238" t="s">
        <v>190</v>
      </c>
      <c r="D2" s="238"/>
      <c r="E2" s="238"/>
      <c r="F2" s="238"/>
      <c r="G2" s="238"/>
      <c r="H2" s="238"/>
      <c r="I2" s="238"/>
      <c r="J2" s="238"/>
      <c r="K2" s="238"/>
      <c r="L2" s="239"/>
      <c r="M2" s="238"/>
    </row>
    <row r="3" spans="1:19" ht="17" thickBot="1" x14ac:dyDescent="0.25">
      <c r="C3" s="238" t="s">
        <v>195</v>
      </c>
      <c r="D3" s="238"/>
      <c r="E3" s="238"/>
      <c r="F3" s="238"/>
      <c r="G3" s="238"/>
      <c r="H3" s="238"/>
      <c r="I3" s="238"/>
      <c r="J3" s="238"/>
      <c r="K3" s="238"/>
      <c r="L3" s="239"/>
      <c r="M3" s="238"/>
    </row>
    <row r="4" spans="1:19" ht="17" thickBot="1" x14ac:dyDescent="0.25">
      <c r="A4" s="135" t="s">
        <v>94</v>
      </c>
      <c r="B4" s="136" t="s">
        <v>238</v>
      </c>
      <c r="C4" s="136" t="s">
        <v>8</v>
      </c>
      <c r="D4" s="136" t="s">
        <v>9</v>
      </c>
      <c r="E4" s="136" t="s">
        <v>237</v>
      </c>
      <c r="F4" s="136" t="s">
        <v>10</v>
      </c>
      <c r="G4" s="136" t="s">
        <v>11</v>
      </c>
      <c r="H4" s="174" t="s">
        <v>108</v>
      </c>
      <c r="I4" s="174" t="s">
        <v>109</v>
      </c>
      <c r="J4" s="138" t="s">
        <v>12</v>
      </c>
      <c r="K4" s="175" t="s">
        <v>142</v>
      </c>
      <c r="L4" s="140" t="s">
        <v>13</v>
      </c>
      <c r="M4" s="81"/>
      <c r="N4" s="224" t="s">
        <v>97</v>
      </c>
      <c r="O4" s="225"/>
      <c r="P4" s="225"/>
      <c r="Q4" s="225"/>
      <c r="R4" s="226"/>
    </row>
    <row r="5" spans="1:19" ht="30" customHeight="1" thickBot="1" x14ac:dyDescent="0.25">
      <c r="A5" s="170">
        <v>1</v>
      </c>
      <c r="B5" s="216" t="s">
        <v>61</v>
      </c>
      <c r="C5" s="219" t="s">
        <v>161</v>
      </c>
      <c r="D5" s="219" t="s">
        <v>146</v>
      </c>
      <c r="E5" s="84" t="s">
        <v>1</v>
      </c>
      <c r="F5" s="237" t="s">
        <v>105</v>
      </c>
      <c r="G5" s="84" t="s">
        <v>3</v>
      </c>
      <c r="H5" s="80">
        <v>254</v>
      </c>
      <c r="I5" s="80">
        <v>8.4</v>
      </c>
      <c r="J5" s="171">
        <f>H5*I5</f>
        <v>2133.6</v>
      </c>
      <c r="K5" s="172">
        <v>2081</v>
      </c>
      <c r="L5" s="173">
        <f>J5*K5</f>
        <v>4440021.5999999996</v>
      </c>
      <c r="M5" s="81"/>
      <c r="N5" s="196" t="s">
        <v>102</v>
      </c>
      <c r="O5" s="112" t="s">
        <v>243</v>
      </c>
      <c r="P5" s="197" t="s">
        <v>95</v>
      </c>
      <c r="Q5" s="198" t="s">
        <v>244</v>
      </c>
      <c r="R5" s="199" t="s">
        <v>13</v>
      </c>
    </row>
    <row r="6" spans="1:19" ht="30" customHeight="1" x14ac:dyDescent="0.2">
      <c r="A6" s="167">
        <f>A5+1</f>
        <v>2</v>
      </c>
      <c r="B6" s="217"/>
      <c r="C6" s="220"/>
      <c r="D6" s="220"/>
      <c r="E6" s="83" t="s">
        <v>4</v>
      </c>
      <c r="F6" s="231"/>
      <c r="G6" s="83" t="s">
        <v>3</v>
      </c>
      <c r="H6" s="3">
        <v>508</v>
      </c>
      <c r="I6" s="3">
        <v>1.8</v>
      </c>
      <c r="J6" s="85">
        <f t="shared" ref="J6:J8" si="0">H6*I6</f>
        <v>914.4</v>
      </c>
      <c r="K6" s="8">
        <v>975</v>
      </c>
      <c r="L6" s="97">
        <f t="shared" ref="L6:L69" si="1">J6*K6</f>
        <v>891540</v>
      </c>
      <c r="N6" s="127" t="s">
        <v>245</v>
      </c>
      <c r="O6" s="200">
        <v>36</v>
      </c>
      <c r="P6" s="201">
        <v>12227</v>
      </c>
      <c r="Q6" s="202" t="s">
        <v>6</v>
      </c>
      <c r="R6" s="120">
        <v>13184510.08</v>
      </c>
      <c r="S6" s="222">
        <f>SUM(R6:R22)</f>
        <v>405360904.80000001</v>
      </c>
    </row>
    <row r="7" spans="1:19" ht="30" customHeight="1" x14ac:dyDescent="0.2">
      <c r="A7" s="167">
        <f t="shared" ref="A7:A70" si="2">A6+1</f>
        <v>3</v>
      </c>
      <c r="B7" s="217"/>
      <c r="C7" s="220"/>
      <c r="D7" s="220"/>
      <c r="E7" s="83" t="s">
        <v>5</v>
      </c>
      <c r="F7" s="231"/>
      <c r="G7" s="83" t="s">
        <v>6</v>
      </c>
      <c r="H7" s="3">
        <v>254</v>
      </c>
      <c r="I7" s="3">
        <v>1</v>
      </c>
      <c r="J7" s="85">
        <f t="shared" si="0"/>
        <v>254</v>
      </c>
      <c r="K7" s="8">
        <v>1812</v>
      </c>
      <c r="L7" s="97">
        <f t="shared" si="1"/>
        <v>460248</v>
      </c>
      <c r="N7" s="98" t="s">
        <v>246</v>
      </c>
      <c r="O7" s="203">
        <v>61</v>
      </c>
      <c r="P7" s="204">
        <v>32246</v>
      </c>
      <c r="Q7" s="205" t="s">
        <v>3</v>
      </c>
      <c r="R7" s="121">
        <v>34261361.380000003</v>
      </c>
      <c r="S7" s="223"/>
    </row>
    <row r="8" spans="1:19" ht="30" customHeight="1" x14ac:dyDescent="0.2">
      <c r="A8" s="167">
        <f t="shared" si="2"/>
        <v>4</v>
      </c>
      <c r="B8" s="217"/>
      <c r="C8" s="220"/>
      <c r="D8" s="220"/>
      <c r="E8" s="83" t="s">
        <v>7</v>
      </c>
      <c r="F8" s="231"/>
      <c r="G8" s="83" t="s">
        <v>6</v>
      </c>
      <c r="H8" s="3">
        <v>254</v>
      </c>
      <c r="I8" s="3">
        <v>2</v>
      </c>
      <c r="J8" s="85">
        <f t="shared" si="0"/>
        <v>508</v>
      </c>
      <c r="K8" s="8">
        <v>1064</v>
      </c>
      <c r="L8" s="97">
        <f t="shared" si="1"/>
        <v>540512</v>
      </c>
      <c r="N8" s="98" t="s">
        <v>248</v>
      </c>
      <c r="O8" s="203">
        <v>1</v>
      </c>
      <c r="P8" s="204">
        <v>1</v>
      </c>
      <c r="Q8" s="205" t="s">
        <v>14</v>
      </c>
      <c r="R8" s="121">
        <v>1950000</v>
      </c>
      <c r="S8" s="223"/>
    </row>
    <row r="9" spans="1:19" ht="30" customHeight="1" x14ac:dyDescent="0.2">
      <c r="A9" s="167">
        <f t="shared" si="2"/>
        <v>5</v>
      </c>
      <c r="B9" s="166" t="s">
        <v>61</v>
      </c>
      <c r="C9" s="83" t="s">
        <v>148</v>
      </c>
      <c r="D9" s="83" t="s">
        <v>199</v>
      </c>
      <c r="E9" s="83" t="s">
        <v>247</v>
      </c>
      <c r="F9" s="231"/>
      <c r="G9" s="83" t="s">
        <v>3</v>
      </c>
      <c r="H9" s="3">
        <v>983</v>
      </c>
      <c r="I9" s="3">
        <v>14</v>
      </c>
      <c r="J9" s="85">
        <f>H9*I9</f>
        <v>13762</v>
      </c>
      <c r="K9" s="8">
        <v>253</v>
      </c>
      <c r="L9" s="97">
        <f t="shared" si="1"/>
        <v>3481786</v>
      </c>
      <c r="N9" s="98" t="s">
        <v>252</v>
      </c>
      <c r="O9" s="203">
        <v>44</v>
      </c>
      <c r="P9" s="204">
        <v>8689</v>
      </c>
      <c r="Q9" s="205" t="s">
        <v>6</v>
      </c>
      <c r="R9" s="121">
        <v>15533875.220000001</v>
      </c>
      <c r="S9" s="223"/>
    </row>
    <row r="10" spans="1:19" ht="30" customHeight="1" x14ac:dyDescent="0.2">
      <c r="A10" s="167">
        <f t="shared" si="2"/>
        <v>6</v>
      </c>
      <c r="B10" s="217" t="s">
        <v>61</v>
      </c>
      <c r="C10" s="220" t="s">
        <v>149</v>
      </c>
      <c r="D10" s="220" t="s">
        <v>219</v>
      </c>
      <c r="E10" s="83" t="s">
        <v>144</v>
      </c>
      <c r="F10" s="231"/>
      <c r="G10" s="83" t="s">
        <v>3</v>
      </c>
      <c r="H10" s="3">
        <v>440</v>
      </c>
      <c r="I10" s="3">
        <v>7</v>
      </c>
      <c r="J10" s="85">
        <f t="shared" ref="J10:J19" si="3">H10*I10</f>
        <v>3080</v>
      </c>
      <c r="K10" s="8">
        <v>1961.2</v>
      </c>
      <c r="L10" s="97">
        <f t="shared" si="1"/>
        <v>6040496</v>
      </c>
      <c r="N10" s="98" t="s">
        <v>249</v>
      </c>
      <c r="O10" s="203">
        <v>10</v>
      </c>
      <c r="P10" s="204">
        <v>10</v>
      </c>
      <c r="Q10" s="205" t="s">
        <v>14</v>
      </c>
      <c r="R10" s="121">
        <v>79242370</v>
      </c>
      <c r="S10" s="223"/>
    </row>
    <row r="11" spans="1:19" ht="30" customHeight="1" x14ac:dyDescent="0.2">
      <c r="A11" s="167">
        <f t="shared" si="2"/>
        <v>7</v>
      </c>
      <c r="B11" s="217"/>
      <c r="C11" s="220"/>
      <c r="D11" s="220"/>
      <c r="E11" s="83" t="s">
        <v>4</v>
      </c>
      <c r="F11" s="231"/>
      <c r="G11" s="83" t="s">
        <v>3</v>
      </c>
      <c r="H11" s="3">
        <v>880</v>
      </c>
      <c r="I11" s="3">
        <v>1.6</v>
      </c>
      <c r="J11" s="85">
        <f t="shared" si="3"/>
        <v>1408</v>
      </c>
      <c r="K11" s="8">
        <v>1288</v>
      </c>
      <c r="L11" s="97">
        <f t="shared" si="1"/>
        <v>1813504</v>
      </c>
      <c r="N11" s="98" t="s">
        <v>250</v>
      </c>
      <c r="O11" s="203">
        <v>35</v>
      </c>
      <c r="P11" s="204">
        <v>111225</v>
      </c>
      <c r="Q11" s="205" t="s">
        <v>3</v>
      </c>
      <c r="R11" s="121">
        <v>52431994.399999999</v>
      </c>
      <c r="S11" s="223"/>
    </row>
    <row r="12" spans="1:19" ht="30" customHeight="1" x14ac:dyDescent="0.2">
      <c r="A12" s="167">
        <f t="shared" si="2"/>
        <v>8</v>
      </c>
      <c r="B12" s="217" t="s">
        <v>61</v>
      </c>
      <c r="C12" s="220" t="s">
        <v>121</v>
      </c>
      <c r="D12" s="220" t="s">
        <v>200</v>
      </c>
      <c r="E12" s="83" t="s">
        <v>23</v>
      </c>
      <c r="F12" s="231"/>
      <c r="G12" s="83" t="s">
        <v>3</v>
      </c>
      <c r="H12" s="3">
        <v>87</v>
      </c>
      <c r="I12" s="3">
        <v>6.4</v>
      </c>
      <c r="J12" s="85">
        <f t="shared" si="3"/>
        <v>556.80000000000007</v>
      </c>
      <c r="K12" s="8">
        <v>1458</v>
      </c>
      <c r="L12" s="97">
        <f t="shared" si="1"/>
        <v>811814.40000000014</v>
      </c>
      <c r="N12" s="98" t="s">
        <v>144</v>
      </c>
      <c r="O12" s="203">
        <v>3</v>
      </c>
      <c r="P12" s="204">
        <v>3862</v>
      </c>
      <c r="Q12" s="205" t="s">
        <v>3</v>
      </c>
      <c r="R12" s="121">
        <v>7262493.6299999999</v>
      </c>
      <c r="S12" s="223"/>
    </row>
    <row r="13" spans="1:19" ht="30" customHeight="1" x14ac:dyDescent="0.2">
      <c r="A13" s="167">
        <f t="shared" si="2"/>
        <v>9</v>
      </c>
      <c r="B13" s="217"/>
      <c r="C13" s="220"/>
      <c r="D13" s="220"/>
      <c r="E13" s="83" t="s">
        <v>4</v>
      </c>
      <c r="F13" s="231"/>
      <c r="G13" s="83" t="s">
        <v>3</v>
      </c>
      <c r="H13" s="3">
        <v>174</v>
      </c>
      <c r="I13" s="3">
        <v>1.2</v>
      </c>
      <c r="J13" s="85">
        <f t="shared" si="3"/>
        <v>208.79999999999998</v>
      </c>
      <c r="K13" s="8">
        <v>744.28</v>
      </c>
      <c r="L13" s="97">
        <f t="shared" si="1"/>
        <v>155405.66399999999</v>
      </c>
      <c r="N13" s="98" t="s">
        <v>52</v>
      </c>
      <c r="O13" s="203">
        <v>1</v>
      </c>
      <c r="P13" s="204">
        <v>1000</v>
      </c>
      <c r="Q13" s="205" t="s">
        <v>14</v>
      </c>
      <c r="R13" s="121">
        <v>3074000</v>
      </c>
      <c r="S13" s="223"/>
    </row>
    <row r="14" spans="1:19" ht="30" customHeight="1" x14ac:dyDescent="0.2">
      <c r="A14" s="167">
        <f t="shared" si="2"/>
        <v>10</v>
      </c>
      <c r="B14" s="217"/>
      <c r="C14" s="220"/>
      <c r="D14" s="220"/>
      <c r="E14" s="83" t="s">
        <v>5</v>
      </c>
      <c r="F14" s="231"/>
      <c r="G14" s="83" t="s">
        <v>6</v>
      </c>
      <c r="H14" s="3">
        <v>87</v>
      </c>
      <c r="I14" s="3">
        <v>1</v>
      </c>
      <c r="J14" s="85">
        <f t="shared" si="3"/>
        <v>87</v>
      </c>
      <c r="K14" s="8">
        <v>1612</v>
      </c>
      <c r="L14" s="97">
        <f t="shared" si="1"/>
        <v>140244</v>
      </c>
      <c r="N14" s="98" t="s">
        <v>228</v>
      </c>
      <c r="O14" s="203">
        <v>1</v>
      </c>
      <c r="P14" s="204">
        <v>6238</v>
      </c>
      <c r="Q14" s="205" t="s">
        <v>3</v>
      </c>
      <c r="R14" s="121">
        <v>1384524.1</v>
      </c>
      <c r="S14" s="223"/>
    </row>
    <row r="15" spans="1:19" ht="30" customHeight="1" x14ac:dyDescent="0.2">
      <c r="A15" s="167">
        <f t="shared" si="2"/>
        <v>11</v>
      </c>
      <c r="B15" s="217"/>
      <c r="C15" s="220"/>
      <c r="D15" s="220"/>
      <c r="E15" s="83" t="s">
        <v>7</v>
      </c>
      <c r="F15" s="231"/>
      <c r="G15" s="83" t="s">
        <v>6</v>
      </c>
      <c r="H15" s="3">
        <v>174</v>
      </c>
      <c r="I15" s="3">
        <v>1</v>
      </c>
      <c r="J15" s="85">
        <f t="shared" si="3"/>
        <v>174</v>
      </c>
      <c r="K15" s="8">
        <v>895</v>
      </c>
      <c r="L15" s="97">
        <f t="shared" si="1"/>
        <v>155730</v>
      </c>
      <c r="N15" s="98" t="s">
        <v>23</v>
      </c>
      <c r="O15" s="203">
        <v>5</v>
      </c>
      <c r="P15" s="204">
        <v>2218</v>
      </c>
      <c r="Q15" s="205" t="s">
        <v>3</v>
      </c>
      <c r="R15" s="121">
        <v>3369903.1</v>
      </c>
      <c r="S15" s="223"/>
    </row>
    <row r="16" spans="1:19" ht="30" customHeight="1" x14ac:dyDescent="0.2">
      <c r="A16" s="167">
        <f t="shared" si="2"/>
        <v>12</v>
      </c>
      <c r="B16" s="217" t="s">
        <v>61</v>
      </c>
      <c r="C16" s="220" t="s">
        <v>121</v>
      </c>
      <c r="D16" s="220" t="s">
        <v>201</v>
      </c>
      <c r="E16" s="83" t="s">
        <v>23</v>
      </c>
      <c r="F16" s="231"/>
      <c r="G16" s="83" t="s">
        <v>3</v>
      </c>
      <c r="H16" s="3">
        <v>94</v>
      </c>
      <c r="I16" s="3">
        <v>6.4</v>
      </c>
      <c r="J16" s="85">
        <f t="shared" si="3"/>
        <v>601.6</v>
      </c>
      <c r="K16" s="8">
        <v>1458</v>
      </c>
      <c r="L16" s="97">
        <f t="shared" si="1"/>
        <v>877132.80000000005</v>
      </c>
      <c r="N16" s="98" t="s">
        <v>80</v>
      </c>
      <c r="O16" s="203">
        <v>5</v>
      </c>
      <c r="P16" s="204">
        <v>29381</v>
      </c>
      <c r="Q16" s="205" t="s">
        <v>3</v>
      </c>
      <c r="R16" s="121">
        <v>9671924</v>
      </c>
      <c r="S16" s="223"/>
    </row>
    <row r="17" spans="1:20" ht="40.5" customHeight="1" x14ac:dyDescent="0.2">
      <c r="A17" s="167">
        <f t="shared" si="2"/>
        <v>13</v>
      </c>
      <c r="B17" s="217"/>
      <c r="C17" s="220"/>
      <c r="D17" s="220"/>
      <c r="E17" s="83" t="s">
        <v>4</v>
      </c>
      <c r="F17" s="231"/>
      <c r="G17" s="83" t="s">
        <v>3</v>
      </c>
      <c r="H17" s="3">
        <v>188</v>
      </c>
      <c r="I17" s="3">
        <v>1.2</v>
      </c>
      <c r="J17" s="85">
        <f t="shared" si="3"/>
        <v>225.6</v>
      </c>
      <c r="K17" s="8">
        <v>744.28</v>
      </c>
      <c r="L17" s="97">
        <f t="shared" si="1"/>
        <v>167909.568</v>
      </c>
      <c r="N17" s="98" t="s">
        <v>247</v>
      </c>
      <c r="O17" s="203">
        <v>1</v>
      </c>
      <c r="P17" s="204">
        <v>13762</v>
      </c>
      <c r="Q17" s="205" t="s">
        <v>3</v>
      </c>
      <c r="R17" s="121">
        <v>3481786</v>
      </c>
      <c r="S17" s="223"/>
    </row>
    <row r="18" spans="1:20" ht="30" customHeight="1" x14ac:dyDescent="0.2">
      <c r="A18" s="167">
        <f t="shared" si="2"/>
        <v>14</v>
      </c>
      <c r="B18" s="217"/>
      <c r="C18" s="220"/>
      <c r="D18" s="220"/>
      <c r="E18" s="83" t="s">
        <v>5</v>
      </c>
      <c r="F18" s="231"/>
      <c r="G18" s="83" t="s">
        <v>6</v>
      </c>
      <c r="H18" s="3">
        <v>94</v>
      </c>
      <c r="I18" s="3">
        <v>1</v>
      </c>
      <c r="J18" s="85">
        <f t="shared" si="3"/>
        <v>94</v>
      </c>
      <c r="K18" s="8">
        <v>1612</v>
      </c>
      <c r="L18" s="97">
        <f t="shared" si="1"/>
        <v>151528</v>
      </c>
      <c r="N18" s="98" t="s">
        <v>1</v>
      </c>
      <c r="O18" s="203">
        <v>28</v>
      </c>
      <c r="P18" s="204">
        <v>35502</v>
      </c>
      <c r="Q18" s="205" t="s">
        <v>3</v>
      </c>
      <c r="R18" s="121">
        <v>79102655.890000001</v>
      </c>
      <c r="S18" s="223"/>
    </row>
    <row r="19" spans="1:20" ht="30" customHeight="1" x14ac:dyDescent="0.2">
      <c r="A19" s="167">
        <f t="shared" si="2"/>
        <v>15</v>
      </c>
      <c r="B19" s="217"/>
      <c r="C19" s="220"/>
      <c r="D19" s="220"/>
      <c r="E19" s="83" t="s">
        <v>7</v>
      </c>
      <c r="F19" s="231"/>
      <c r="G19" s="83" t="s">
        <v>6</v>
      </c>
      <c r="H19" s="3">
        <v>188</v>
      </c>
      <c r="I19" s="3">
        <v>1</v>
      </c>
      <c r="J19" s="85">
        <f t="shared" si="3"/>
        <v>188</v>
      </c>
      <c r="K19" s="8">
        <v>895</v>
      </c>
      <c r="L19" s="97">
        <f t="shared" si="1"/>
        <v>168260</v>
      </c>
      <c r="N19" s="98" t="s">
        <v>19</v>
      </c>
      <c r="O19" s="203">
        <v>2</v>
      </c>
      <c r="P19" s="204">
        <v>2</v>
      </c>
      <c r="Q19" s="205" t="s">
        <v>14</v>
      </c>
      <c r="R19" s="121">
        <v>3900000</v>
      </c>
      <c r="S19" s="223"/>
    </row>
    <row r="20" spans="1:20" ht="30" customHeight="1" x14ac:dyDescent="0.2">
      <c r="A20" s="167">
        <f t="shared" si="2"/>
        <v>16</v>
      </c>
      <c r="B20" s="166" t="s">
        <v>61</v>
      </c>
      <c r="C20" s="83" t="s">
        <v>150</v>
      </c>
      <c r="D20" s="83" t="s">
        <v>151</v>
      </c>
      <c r="E20" s="83" t="s">
        <v>25</v>
      </c>
      <c r="F20" s="231"/>
      <c r="G20" s="83" t="s">
        <v>14</v>
      </c>
      <c r="H20" s="3">
        <v>1</v>
      </c>
      <c r="I20" s="3">
        <v>8</v>
      </c>
      <c r="J20" s="85">
        <v>1</v>
      </c>
      <c r="K20" s="78">
        <v>2500000</v>
      </c>
      <c r="L20" s="97">
        <v>2500000</v>
      </c>
      <c r="N20" s="98" t="s">
        <v>251</v>
      </c>
      <c r="O20" s="203">
        <v>3</v>
      </c>
      <c r="P20" s="204">
        <v>3</v>
      </c>
      <c r="Q20" s="205" t="s">
        <v>14</v>
      </c>
      <c r="R20" s="121">
        <v>3821687</v>
      </c>
      <c r="S20" s="223"/>
    </row>
    <row r="21" spans="1:20" ht="30" customHeight="1" x14ac:dyDescent="0.2">
      <c r="A21" s="167">
        <f t="shared" si="2"/>
        <v>17</v>
      </c>
      <c r="B21" s="166" t="s">
        <v>61</v>
      </c>
      <c r="C21" s="83" t="s">
        <v>69</v>
      </c>
      <c r="D21" s="83" t="s">
        <v>179</v>
      </c>
      <c r="E21" s="83" t="s">
        <v>25</v>
      </c>
      <c r="F21" s="219"/>
      <c r="G21" s="83" t="s">
        <v>14</v>
      </c>
      <c r="H21" s="3">
        <v>1</v>
      </c>
      <c r="I21" s="3">
        <v>1</v>
      </c>
      <c r="J21" s="85">
        <f t="shared" ref="J21:J59" si="4">H21*I21</f>
        <v>1</v>
      </c>
      <c r="K21" s="78">
        <v>2500000</v>
      </c>
      <c r="L21" s="97">
        <f t="shared" si="1"/>
        <v>2500000</v>
      </c>
      <c r="N21" s="98" t="s">
        <v>132</v>
      </c>
      <c r="O21" s="203">
        <v>3</v>
      </c>
      <c r="P21" s="204">
        <v>3</v>
      </c>
      <c r="Q21" s="205" t="s">
        <v>14</v>
      </c>
      <c r="R21" s="121">
        <v>1067820</v>
      </c>
      <c r="S21" s="223"/>
    </row>
    <row r="22" spans="1:20" ht="30" customHeight="1" thickBot="1" x14ac:dyDescent="0.25">
      <c r="A22" s="167">
        <f t="shared" si="2"/>
        <v>18</v>
      </c>
      <c r="B22" s="217" t="s">
        <v>61</v>
      </c>
      <c r="C22" s="235" t="s">
        <v>119</v>
      </c>
      <c r="D22" s="220" t="s">
        <v>155</v>
      </c>
      <c r="E22" s="83" t="s">
        <v>1</v>
      </c>
      <c r="F22" s="230" t="s">
        <v>105</v>
      </c>
      <c r="G22" s="86" t="s">
        <v>3</v>
      </c>
      <c r="H22" s="63">
        <v>148</v>
      </c>
      <c r="I22" s="63">
        <v>7</v>
      </c>
      <c r="J22" s="87">
        <f t="shared" si="4"/>
        <v>1036</v>
      </c>
      <c r="K22" s="74">
        <v>2115</v>
      </c>
      <c r="L22" s="99">
        <f t="shared" si="1"/>
        <v>2191140</v>
      </c>
      <c r="N22" s="100" t="s">
        <v>184</v>
      </c>
      <c r="O22" s="206">
        <v>3</v>
      </c>
      <c r="P22" s="207">
        <v>3</v>
      </c>
      <c r="Q22" s="208" t="s">
        <v>14</v>
      </c>
      <c r="R22" s="122">
        <v>92620000</v>
      </c>
      <c r="S22" s="223"/>
    </row>
    <row r="23" spans="1:20" ht="30" customHeight="1" thickBot="1" x14ac:dyDescent="0.25">
      <c r="A23" s="167">
        <f t="shared" si="2"/>
        <v>19</v>
      </c>
      <c r="B23" s="217"/>
      <c r="C23" s="235"/>
      <c r="D23" s="220"/>
      <c r="E23" s="83" t="s">
        <v>4</v>
      </c>
      <c r="F23" s="231"/>
      <c r="G23" s="86" t="s">
        <v>3</v>
      </c>
      <c r="H23" s="63">
        <v>296</v>
      </c>
      <c r="I23" s="63">
        <v>1.6</v>
      </c>
      <c r="J23" s="87">
        <f t="shared" si="4"/>
        <v>473.6</v>
      </c>
      <c r="K23" s="74">
        <v>995</v>
      </c>
      <c r="L23" s="99">
        <f t="shared" si="1"/>
        <v>471232</v>
      </c>
      <c r="N23" s="209" t="s">
        <v>90</v>
      </c>
      <c r="O23" s="210">
        <f>SUM(O6:O22)</f>
        <v>242</v>
      </c>
      <c r="P23" s="211"/>
      <c r="Q23" s="212"/>
      <c r="R23" s="213">
        <f>SUM(R6:R20,R21,R22)</f>
        <v>405360904.80000001</v>
      </c>
      <c r="T23" s="192"/>
    </row>
    <row r="24" spans="1:20" ht="30" customHeight="1" x14ac:dyDescent="0.2">
      <c r="A24" s="167">
        <f t="shared" si="2"/>
        <v>20</v>
      </c>
      <c r="B24" s="217"/>
      <c r="C24" s="235"/>
      <c r="D24" s="220"/>
      <c r="E24" s="83" t="s">
        <v>5</v>
      </c>
      <c r="F24" s="231"/>
      <c r="G24" s="86" t="s">
        <v>6</v>
      </c>
      <c r="H24" s="63">
        <v>148</v>
      </c>
      <c r="I24" s="63">
        <v>1</v>
      </c>
      <c r="J24" s="87">
        <f t="shared" si="4"/>
        <v>148</v>
      </c>
      <c r="K24" s="74">
        <v>2075.1999999999998</v>
      </c>
      <c r="L24" s="99">
        <f t="shared" si="1"/>
        <v>307129.59999999998</v>
      </c>
      <c r="N24" s="117"/>
      <c r="O24" s="117"/>
      <c r="P24" s="117"/>
      <c r="Q24" s="214"/>
      <c r="R24" s="117"/>
    </row>
    <row r="25" spans="1:20" ht="30" customHeight="1" x14ac:dyDescent="0.2">
      <c r="A25" s="167">
        <f t="shared" si="2"/>
        <v>21</v>
      </c>
      <c r="B25" s="217"/>
      <c r="C25" s="235"/>
      <c r="D25" s="220"/>
      <c r="E25" s="83" t="s">
        <v>7</v>
      </c>
      <c r="F25" s="231"/>
      <c r="G25" s="86" t="s">
        <v>6</v>
      </c>
      <c r="H25" s="63">
        <v>296</v>
      </c>
      <c r="I25" s="63">
        <v>1</v>
      </c>
      <c r="J25" s="87">
        <f t="shared" si="4"/>
        <v>296</v>
      </c>
      <c r="K25" s="74">
        <v>1477.75</v>
      </c>
      <c r="L25" s="99">
        <f t="shared" si="1"/>
        <v>437414</v>
      </c>
      <c r="N25" s="117"/>
      <c r="O25" s="117"/>
      <c r="P25" s="117"/>
      <c r="Q25" s="214"/>
      <c r="R25" s="117"/>
    </row>
    <row r="26" spans="1:20" ht="30" customHeight="1" x14ac:dyDescent="0.2">
      <c r="A26" s="167">
        <f t="shared" si="2"/>
        <v>22</v>
      </c>
      <c r="B26" s="217" t="s">
        <v>61</v>
      </c>
      <c r="C26" s="220" t="s">
        <v>115</v>
      </c>
      <c r="D26" s="220" t="s">
        <v>194</v>
      </c>
      <c r="E26" s="83" t="s">
        <v>18</v>
      </c>
      <c r="F26" s="231"/>
      <c r="G26" s="86" t="s">
        <v>3</v>
      </c>
      <c r="H26" s="63">
        <v>113</v>
      </c>
      <c r="I26" s="63">
        <v>6</v>
      </c>
      <c r="J26" s="87">
        <f t="shared" si="4"/>
        <v>678</v>
      </c>
      <c r="K26" s="74">
        <v>498</v>
      </c>
      <c r="L26" s="99">
        <f t="shared" si="1"/>
        <v>337644</v>
      </c>
      <c r="N26" s="117"/>
      <c r="O26" s="117"/>
      <c r="P26" s="117"/>
      <c r="Q26" s="214"/>
      <c r="R26" s="117"/>
    </row>
    <row r="27" spans="1:20" ht="30" customHeight="1" x14ac:dyDescent="0.2">
      <c r="A27" s="167">
        <f t="shared" si="2"/>
        <v>23</v>
      </c>
      <c r="B27" s="217"/>
      <c r="C27" s="220"/>
      <c r="D27" s="220"/>
      <c r="E27" s="83" t="s">
        <v>4</v>
      </c>
      <c r="F27" s="231"/>
      <c r="G27" s="86" t="s">
        <v>3</v>
      </c>
      <c r="H27" s="63">
        <v>226</v>
      </c>
      <c r="I27" s="63">
        <v>1.5</v>
      </c>
      <c r="J27" s="87">
        <f t="shared" si="4"/>
        <v>339</v>
      </c>
      <c r="K27" s="74">
        <v>1267</v>
      </c>
      <c r="L27" s="99">
        <f t="shared" si="1"/>
        <v>429513</v>
      </c>
      <c r="N27" s="215"/>
      <c r="O27" s="117"/>
      <c r="P27" s="215"/>
      <c r="Q27" s="117"/>
      <c r="R27" s="117"/>
    </row>
    <row r="28" spans="1:20" ht="30" customHeight="1" x14ac:dyDescent="0.2">
      <c r="A28" s="167">
        <f t="shared" si="2"/>
        <v>24</v>
      </c>
      <c r="B28" s="217"/>
      <c r="C28" s="220"/>
      <c r="D28" s="220"/>
      <c r="E28" s="83" t="s">
        <v>5</v>
      </c>
      <c r="F28" s="231"/>
      <c r="G28" s="86" t="s">
        <v>6</v>
      </c>
      <c r="H28" s="63">
        <v>113</v>
      </c>
      <c r="I28" s="63">
        <v>1</v>
      </c>
      <c r="J28" s="87">
        <f t="shared" si="4"/>
        <v>113</v>
      </c>
      <c r="K28" s="74">
        <v>2075</v>
      </c>
      <c r="L28" s="99">
        <f t="shared" si="1"/>
        <v>234475</v>
      </c>
      <c r="N28" s="215"/>
      <c r="O28" s="117"/>
      <c r="P28" s="215"/>
      <c r="Q28" s="117"/>
      <c r="R28" s="117"/>
    </row>
    <row r="29" spans="1:20" ht="30" customHeight="1" x14ac:dyDescent="0.2">
      <c r="A29" s="167">
        <f t="shared" si="2"/>
        <v>25</v>
      </c>
      <c r="B29" s="217" t="s">
        <v>61</v>
      </c>
      <c r="C29" s="220" t="s">
        <v>115</v>
      </c>
      <c r="D29" s="220" t="s">
        <v>156</v>
      </c>
      <c r="E29" s="83" t="s">
        <v>18</v>
      </c>
      <c r="F29" s="231"/>
      <c r="G29" s="86" t="s">
        <v>3</v>
      </c>
      <c r="H29" s="63">
        <v>103</v>
      </c>
      <c r="I29" s="63">
        <v>6</v>
      </c>
      <c r="J29" s="87">
        <f t="shared" si="4"/>
        <v>618</v>
      </c>
      <c r="K29" s="74">
        <v>985</v>
      </c>
      <c r="L29" s="99">
        <f t="shared" si="1"/>
        <v>608730</v>
      </c>
      <c r="N29" s="215"/>
      <c r="O29" s="117"/>
      <c r="P29" s="215"/>
      <c r="Q29" s="117"/>
      <c r="R29" s="117"/>
    </row>
    <row r="30" spans="1:20" ht="30" customHeight="1" x14ac:dyDescent="0.2">
      <c r="A30" s="167">
        <f t="shared" si="2"/>
        <v>26</v>
      </c>
      <c r="B30" s="217"/>
      <c r="C30" s="220"/>
      <c r="D30" s="220"/>
      <c r="E30" s="83" t="s">
        <v>4</v>
      </c>
      <c r="F30" s="231"/>
      <c r="G30" s="86" t="s">
        <v>3</v>
      </c>
      <c r="H30" s="63">
        <v>206</v>
      </c>
      <c r="I30" s="63">
        <v>1.5</v>
      </c>
      <c r="J30" s="87">
        <f t="shared" si="4"/>
        <v>309</v>
      </c>
      <c r="K30" s="74">
        <v>985</v>
      </c>
      <c r="L30" s="99">
        <f t="shared" si="1"/>
        <v>304365</v>
      </c>
      <c r="N30" s="215"/>
      <c r="O30" s="117"/>
      <c r="P30" s="215"/>
      <c r="Q30" s="117"/>
      <c r="R30" s="117"/>
    </row>
    <row r="31" spans="1:20" ht="30" customHeight="1" x14ac:dyDescent="0.2">
      <c r="A31" s="167">
        <f t="shared" si="2"/>
        <v>27</v>
      </c>
      <c r="B31" s="217" t="s">
        <v>61</v>
      </c>
      <c r="C31" s="220" t="s">
        <v>64</v>
      </c>
      <c r="D31" s="220" t="s">
        <v>166</v>
      </c>
      <c r="E31" s="83" t="s">
        <v>18</v>
      </c>
      <c r="F31" s="231"/>
      <c r="G31" s="86" t="s">
        <v>3</v>
      </c>
      <c r="H31" s="63">
        <v>50</v>
      </c>
      <c r="I31" s="63">
        <v>7</v>
      </c>
      <c r="J31" s="87">
        <f t="shared" si="4"/>
        <v>350</v>
      </c>
      <c r="K31" s="74">
        <v>525</v>
      </c>
      <c r="L31" s="99">
        <f t="shared" si="1"/>
        <v>183750</v>
      </c>
      <c r="N31" s="215"/>
      <c r="O31" s="117"/>
      <c r="P31" s="215"/>
      <c r="Q31" s="117"/>
      <c r="R31" s="117"/>
    </row>
    <row r="32" spans="1:20" ht="30" customHeight="1" x14ac:dyDescent="0.2">
      <c r="A32" s="167">
        <f t="shared" si="2"/>
        <v>28</v>
      </c>
      <c r="B32" s="217"/>
      <c r="C32" s="220"/>
      <c r="D32" s="220"/>
      <c r="E32" s="83" t="s">
        <v>4</v>
      </c>
      <c r="F32" s="231"/>
      <c r="G32" s="86" t="s">
        <v>3</v>
      </c>
      <c r="H32" s="63">
        <v>100</v>
      </c>
      <c r="I32" s="63">
        <v>1.5</v>
      </c>
      <c r="J32" s="87">
        <f t="shared" si="4"/>
        <v>150</v>
      </c>
      <c r="K32" s="74">
        <v>1687</v>
      </c>
      <c r="L32" s="99">
        <f t="shared" si="1"/>
        <v>253050</v>
      </c>
      <c r="N32" s="215"/>
      <c r="O32" s="117"/>
      <c r="P32" s="215"/>
      <c r="Q32" s="117"/>
      <c r="R32" s="117"/>
    </row>
    <row r="33" spans="1:18" ht="30" customHeight="1" x14ac:dyDescent="0.2">
      <c r="A33" s="167">
        <f t="shared" si="2"/>
        <v>29</v>
      </c>
      <c r="B33" s="217" t="s">
        <v>61</v>
      </c>
      <c r="C33" s="220" t="s">
        <v>64</v>
      </c>
      <c r="D33" s="220" t="s">
        <v>170</v>
      </c>
      <c r="E33" s="83" t="s">
        <v>18</v>
      </c>
      <c r="F33" s="231"/>
      <c r="G33" s="86" t="s">
        <v>3</v>
      </c>
      <c r="H33" s="63">
        <v>168</v>
      </c>
      <c r="I33" s="63">
        <v>6.7</v>
      </c>
      <c r="J33" s="87">
        <f t="shared" si="4"/>
        <v>1125.6000000000001</v>
      </c>
      <c r="K33" s="74">
        <v>525</v>
      </c>
      <c r="L33" s="99">
        <f t="shared" si="1"/>
        <v>590940.00000000012</v>
      </c>
      <c r="N33" s="215"/>
      <c r="O33" s="117"/>
      <c r="P33" s="215"/>
      <c r="Q33" s="117"/>
      <c r="R33" s="117"/>
    </row>
    <row r="34" spans="1:18" ht="30" customHeight="1" x14ac:dyDescent="0.2">
      <c r="A34" s="167">
        <f t="shared" si="2"/>
        <v>30</v>
      </c>
      <c r="B34" s="217"/>
      <c r="C34" s="220"/>
      <c r="D34" s="220"/>
      <c r="E34" s="83" t="s">
        <v>4</v>
      </c>
      <c r="F34" s="231"/>
      <c r="G34" s="86" t="s">
        <v>3</v>
      </c>
      <c r="H34" s="63">
        <v>336</v>
      </c>
      <c r="I34" s="63">
        <v>1.5</v>
      </c>
      <c r="J34" s="87">
        <f t="shared" si="4"/>
        <v>504</v>
      </c>
      <c r="K34" s="74">
        <v>1687</v>
      </c>
      <c r="L34" s="99">
        <f t="shared" si="1"/>
        <v>850248</v>
      </c>
      <c r="N34" s="215"/>
      <c r="O34" s="117"/>
      <c r="P34" s="215"/>
      <c r="Q34" s="117"/>
      <c r="R34" s="117"/>
    </row>
    <row r="35" spans="1:18" ht="30" customHeight="1" x14ac:dyDescent="0.2">
      <c r="A35" s="167">
        <f t="shared" si="2"/>
        <v>31</v>
      </c>
      <c r="B35" s="217" t="s">
        <v>61</v>
      </c>
      <c r="C35" s="220" t="s">
        <v>115</v>
      </c>
      <c r="D35" s="220" t="s">
        <v>158</v>
      </c>
      <c r="E35" s="83" t="s">
        <v>18</v>
      </c>
      <c r="F35" s="231"/>
      <c r="G35" s="86" t="s">
        <v>3</v>
      </c>
      <c r="H35" s="63">
        <v>38</v>
      </c>
      <c r="I35" s="63">
        <v>6.7</v>
      </c>
      <c r="J35" s="87">
        <f t="shared" si="4"/>
        <v>254.6</v>
      </c>
      <c r="K35" s="74">
        <v>525</v>
      </c>
      <c r="L35" s="99">
        <f t="shared" si="1"/>
        <v>133665</v>
      </c>
      <c r="N35" s="215"/>
      <c r="O35" s="117"/>
      <c r="P35" s="215"/>
      <c r="Q35" s="117"/>
      <c r="R35" s="117"/>
    </row>
    <row r="36" spans="1:18" ht="30" customHeight="1" x14ac:dyDescent="0.2">
      <c r="A36" s="167">
        <f t="shared" si="2"/>
        <v>32</v>
      </c>
      <c r="B36" s="217"/>
      <c r="C36" s="220"/>
      <c r="D36" s="220"/>
      <c r="E36" s="83" t="s">
        <v>4</v>
      </c>
      <c r="F36" s="231"/>
      <c r="G36" s="86" t="s">
        <v>3</v>
      </c>
      <c r="H36" s="63">
        <v>76</v>
      </c>
      <c r="I36" s="63">
        <v>1.5</v>
      </c>
      <c r="J36" s="87">
        <f t="shared" si="4"/>
        <v>114</v>
      </c>
      <c r="K36" s="74">
        <v>1697</v>
      </c>
      <c r="L36" s="99">
        <f t="shared" si="1"/>
        <v>193458</v>
      </c>
      <c r="N36" s="215"/>
      <c r="O36" s="117"/>
      <c r="P36" s="215"/>
      <c r="Q36" s="117"/>
      <c r="R36" s="117"/>
    </row>
    <row r="37" spans="1:18" ht="30" customHeight="1" x14ac:dyDescent="0.2">
      <c r="A37" s="167">
        <f t="shared" si="2"/>
        <v>33</v>
      </c>
      <c r="B37" s="217" t="s">
        <v>61</v>
      </c>
      <c r="C37" s="220" t="s">
        <v>115</v>
      </c>
      <c r="D37" s="220" t="s">
        <v>157</v>
      </c>
      <c r="E37" s="83" t="s">
        <v>18</v>
      </c>
      <c r="F37" s="231"/>
      <c r="G37" s="86" t="s">
        <v>3</v>
      </c>
      <c r="H37" s="63">
        <v>69</v>
      </c>
      <c r="I37" s="63">
        <v>7.4</v>
      </c>
      <c r="J37" s="87">
        <f t="shared" si="4"/>
        <v>510.6</v>
      </c>
      <c r="K37" s="74">
        <v>525</v>
      </c>
      <c r="L37" s="99">
        <f t="shared" si="1"/>
        <v>268065</v>
      </c>
    </row>
    <row r="38" spans="1:18" ht="30" customHeight="1" x14ac:dyDescent="0.2">
      <c r="A38" s="167">
        <f t="shared" si="2"/>
        <v>34</v>
      </c>
      <c r="B38" s="217"/>
      <c r="C38" s="220"/>
      <c r="D38" s="220"/>
      <c r="E38" s="83" t="s">
        <v>4</v>
      </c>
      <c r="F38" s="231"/>
      <c r="G38" s="86" t="s">
        <v>3</v>
      </c>
      <c r="H38" s="63">
        <v>138</v>
      </c>
      <c r="I38" s="63">
        <v>1.6</v>
      </c>
      <c r="J38" s="87">
        <f t="shared" si="4"/>
        <v>220.8</v>
      </c>
      <c r="K38" s="74">
        <v>1697</v>
      </c>
      <c r="L38" s="99">
        <f t="shared" si="1"/>
        <v>374697.60000000003</v>
      </c>
    </row>
    <row r="39" spans="1:18" ht="30" customHeight="1" x14ac:dyDescent="0.2">
      <c r="A39" s="167">
        <f t="shared" si="2"/>
        <v>35</v>
      </c>
      <c r="B39" s="217" t="s">
        <v>61</v>
      </c>
      <c r="C39" s="220" t="s">
        <v>65</v>
      </c>
      <c r="D39" s="220" t="s">
        <v>186</v>
      </c>
      <c r="E39" s="83" t="s">
        <v>1</v>
      </c>
      <c r="F39" s="231"/>
      <c r="G39" s="83" t="s">
        <v>3</v>
      </c>
      <c r="H39" s="3">
        <v>347</v>
      </c>
      <c r="I39" s="3">
        <v>14</v>
      </c>
      <c r="J39" s="87">
        <f t="shared" si="4"/>
        <v>4858</v>
      </c>
      <c r="K39" s="75">
        <v>2081</v>
      </c>
      <c r="L39" s="97">
        <f t="shared" si="1"/>
        <v>10109498</v>
      </c>
    </row>
    <row r="40" spans="1:18" ht="30" customHeight="1" x14ac:dyDescent="0.2">
      <c r="A40" s="167">
        <f t="shared" si="2"/>
        <v>36</v>
      </c>
      <c r="B40" s="217"/>
      <c r="C40" s="220"/>
      <c r="D40" s="220"/>
      <c r="E40" s="83" t="s">
        <v>4</v>
      </c>
      <c r="F40" s="231"/>
      <c r="G40" s="83" t="s">
        <v>3</v>
      </c>
      <c r="H40" s="3">
        <v>694</v>
      </c>
      <c r="I40" s="3">
        <v>2</v>
      </c>
      <c r="J40" s="87">
        <f t="shared" si="4"/>
        <v>1388</v>
      </c>
      <c r="K40" s="75">
        <v>1053.5</v>
      </c>
      <c r="L40" s="97">
        <f t="shared" si="1"/>
        <v>1462258</v>
      </c>
    </row>
    <row r="41" spans="1:18" ht="30" customHeight="1" x14ac:dyDescent="0.2">
      <c r="A41" s="167">
        <f t="shared" si="2"/>
        <v>37</v>
      </c>
      <c r="B41" s="217"/>
      <c r="C41" s="220"/>
      <c r="D41" s="220"/>
      <c r="E41" s="83" t="s">
        <v>5</v>
      </c>
      <c r="F41" s="231"/>
      <c r="G41" s="83" t="s">
        <v>6</v>
      </c>
      <c r="H41" s="3">
        <v>694</v>
      </c>
      <c r="I41" s="3">
        <v>1</v>
      </c>
      <c r="J41" s="87">
        <f t="shared" si="4"/>
        <v>694</v>
      </c>
      <c r="K41" s="75">
        <v>1812</v>
      </c>
      <c r="L41" s="97">
        <f t="shared" si="1"/>
        <v>1257528</v>
      </c>
    </row>
    <row r="42" spans="1:18" ht="30" customHeight="1" x14ac:dyDescent="0.2">
      <c r="A42" s="167">
        <f t="shared" si="2"/>
        <v>38</v>
      </c>
      <c r="B42" s="217"/>
      <c r="C42" s="220"/>
      <c r="D42" s="220"/>
      <c r="E42" s="83" t="s">
        <v>7</v>
      </c>
      <c r="F42" s="219"/>
      <c r="G42" s="83" t="s">
        <v>6</v>
      </c>
      <c r="H42" s="3">
        <v>694</v>
      </c>
      <c r="I42" s="3">
        <v>1</v>
      </c>
      <c r="J42" s="87">
        <f t="shared" si="4"/>
        <v>694</v>
      </c>
      <c r="K42" s="75">
        <v>1064</v>
      </c>
      <c r="L42" s="97">
        <f t="shared" si="1"/>
        <v>738416</v>
      </c>
    </row>
    <row r="43" spans="1:18" ht="36.75" customHeight="1" x14ac:dyDescent="0.2">
      <c r="A43" s="167">
        <f t="shared" si="2"/>
        <v>39</v>
      </c>
      <c r="B43" s="166" t="s">
        <v>61</v>
      </c>
      <c r="C43" s="83" t="s">
        <v>87</v>
      </c>
      <c r="D43" s="83" t="s">
        <v>202</v>
      </c>
      <c r="E43" s="83" t="s">
        <v>80</v>
      </c>
      <c r="F43" s="230" t="s">
        <v>105</v>
      </c>
      <c r="G43" s="86" t="s">
        <v>3</v>
      </c>
      <c r="H43" s="63">
        <v>465</v>
      </c>
      <c r="I43" s="63">
        <v>6</v>
      </c>
      <c r="J43" s="87">
        <f t="shared" si="4"/>
        <v>2790</v>
      </c>
      <c r="K43" s="74">
        <v>485</v>
      </c>
      <c r="L43" s="99">
        <f t="shared" si="1"/>
        <v>1353150</v>
      </c>
    </row>
    <row r="44" spans="1:18" ht="30" customHeight="1" x14ac:dyDescent="0.2">
      <c r="A44" s="167">
        <f t="shared" si="2"/>
        <v>40</v>
      </c>
      <c r="B44" s="217" t="s">
        <v>61</v>
      </c>
      <c r="C44" s="220" t="s">
        <v>160</v>
      </c>
      <c r="D44" s="220" t="s">
        <v>163</v>
      </c>
      <c r="E44" s="83" t="s">
        <v>1</v>
      </c>
      <c r="F44" s="231"/>
      <c r="G44" s="86" t="s">
        <v>3</v>
      </c>
      <c r="H44" s="63">
        <v>213</v>
      </c>
      <c r="I44" s="63">
        <v>7.2</v>
      </c>
      <c r="J44" s="87">
        <f t="shared" si="4"/>
        <v>1533.6000000000001</v>
      </c>
      <c r="K44" s="74">
        <v>2081</v>
      </c>
      <c r="L44" s="99">
        <f t="shared" si="1"/>
        <v>3191421.6</v>
      </c>
    </row>
    <row r="45" spans="1:18" ht="30" customHeight="1" x14ac:dyDescent="0.2">
      <c r="A45" s="167">
        <f t="shared" si="2"/>
        <v>41</v>
      </c>
      <c r="B45" s="217"/>
      <c r="C45" s="220"/>
      <c r="D45" s="220"/>
      <c r="E45" s="83" t="s">
        <v>4</v>
      </c>
      <c r="F45" s="231"/>
      <c r="G45" s="86" t="s">
        <v>3</v>
      </c>
      <c r="H45" s="63">
        <v>426</v>
      </c>
      <c r="I45" s="63">
        <v>2</v>
      </c>
      <c r="J45" s="87">
        <f t="shared" si="4"/>
        <v>852</v>
      </c>
      <c r="K45" s="74">
        <v>1019.2</v>
      </c>
      <c r="L45" s="99">
        <f t="shared" si="1"/>
        <v>868358.4</v>
      </c>
    </row>
    <row r="46" spans="1:18" ht="30" customHeight="1" x14ac:dyDescent="0.2">
      <c r="A46" s="167">
        <f t="shared" si="2"/>
        <v>42</v>
      </c>
      <c r="B46" s="217"/>
      <c r="C46" s="220"/>
      <c r="D46" s="220"/>
      <c r="E46" s="83" t="s">
        <v>5</v>
      </c>
      <c r="F46" s="231"/>
      <c r="G46" s="86" t="s">
        <v>6</v>
      </c>
      <c r="H46" s="63">
        <v>213</v>
      </c>
      <c r="I46" s="63">
        <v>1</v>
      </c>
      <c r="J46" s="87">
        <f t="shared" si="4"/>
        <v>213</v>
      </c>
      <c r="K46" s="74">
        <v>1812</v>
      </c>
      <c r="L46" s="99">
        <f t="shared" si="1"/>
        <v>385956</v>
      </c>
    </row>
    <row r="47" spans="1:18" ht="30" customHeight="1" x14ac:dyDescent="0.2">
      <c r="A47" s="167">
        <f t="shared" si="2"/>
        <v>43</v>
      </c>
      <c r="B47" s="217"/>
      <c r="C47" s="220"/>
      <c r="D47" s="220"/>
      <c r="E47" s="83" t="s">
        <v>7</v>
      </c>
      <c r="F47" s="231"/>
      <c r="G47" s="86" t="s">
        <v>6</v>
      </c>
      <c r="H47" s="63">
        <v>426</v>
      </c>
      <c r="I47" s="63">
        <v>1</v>
      </c>
      <c r="J47" s="87">
        <f t="shared" si="4"/>
        <v>426</v>
      </c>
      <c r="K47" s="74">
        <v>1064</v>
      </c>
      <c r="L47" s="99">
        <f t="shared" si="1"/>
        <v>453264</v>
      </c>
    </row>
    <row r="48" spans="1:18" ht="30" customHeight="1" x14ac:dyDescent="0.2">
      <c r="A48" s="167">
        <f t="shared" si="2"/>
        <v>44</v>
      </c>
      <c r="B48" s="217" t="s">
        <v>61</v>
      </c>
      <c r="C48" s="220" t="s">
        <v>65</v>
      </c>
      <c r="D48" s="220" t="s">
        <v>215</v>
      </c>
      <c r="E48" s="83" t="s">
        <v>18</v>
      </c>
      <c r="F48" s="231"/>
      <c r="G48" s="86" t="s">
        <v>3</v>
      </c>
      <c r="H48" s="63">
        <v>125</v>
      </c>
      <c r="I48" s="63">
        <v>6</v>
      </c>
      <c r="J48" s="87">
        <f t="shared" si="4"/>
        <v>750</v>
      </c>
      <c r="K48" s="74">
        <v>498</v>
      </c>
      <c r="L48" s="99">
        <f t="shared" si="1"/>
        <v>373500</v>
      </c>
    </row>
    <row r="49" spans="1:12" ht="30" customHeight="1" x14ac:dyDescent="0.2">
      <c r="A49" s="167">
        <f t="shared" si="2"/>
        <v>45</v>
      </c>
      <c r="B49" s="217"/>
      <c r="C49" s="220"/>
      <c r="D49" s="220"/>
      <c r="E49" s="83" t="s">
        <v>4</v>
      </c>
      <c r="F49" s="231"/>
      <c r="G49" s="86" t="s">
        <v>3</v>
      </c>
      <c r="H49" s="63">
        <v>397</v>
      </c>
      <c r="I49" s="63">
        <v>1.5</v>
      </c>
      <c r="J49" s="87">
        <f t="shared" si="4"/>
        <v>595.5</v>
      </c>
      <c r="K49" s="74">
        <v>1355</v>
      </c>
      <c r="L49" s="99">
        <f t="shared" si="1"/>
        <v>806902.5</v>
      </c>
    </row>
    <row r="50" spans="1:12" ht="30" customHeight="1" x14ac:dyDescent="0.2">
      <c r="A50" s="167">
        <f t="shared" si="2"/>
        <v>46</v>
      </c>
      <c r="B50" s="217"/>
      <c r="C50" s="220"/>
      <c r="D50" s="220"/>
      <c r="E50" s="83" t="s">
        <v>5</v>
      </c>
      <c r="F50" s="231"/>
      <c r="G50" s="86" t="s">
        <v>6</v>
      </c>
      <c r="H50" s="63">
        <v>210</v>
      </c>
      <c r="I50" s="63">
        <v>1</v>
      </c>
      <c r="J50" s="87">
        <f t="shared" si="4"/>
        <v>210</v>
      </c>
      <c r="K50" s="74">
        <v>1812</v>
      </c>
      <c r="L50" s="99">
        <f t="shared" si="1"/>
        <v>380520</v>
      </c>
    </row>
    <row r="51" spans="1:12" ht="30" customHeight="1" x14ac:dyDescent="0.2">
      <c r="A51" s="167">
        <f t="shared" si="2"/>
        <v>47</v>
      </c>
      <c r="B51" s="217" t="s">
        <v>61</v>
      </c>
      <c r="C51" s="220" t="s">
        <v>167</v>
      </c>
      <c r="D51" s="220" t="s">
        <v>162</v>
      </c>
      <c r="E51" s="83" t="s">
        <v>1</v>
      </c>
      <c r="F51" s="231"/>
      <c r="G51" s="86" t="s">
        <v>3</v>
      </c>
      <c r="H51" s="63">
        <v>175</v>
      </c>
      <c r="I51" s="63">
        <v>10</v>
      </c>
      <c r="J51" s="87">
        <f t="shared" si="4"/>
        <v>1750</v>
      </c>
      <c r="K51" s="74">
        <v>2281</v>
      </c>
      <c r="L51" s="99">
        <f t="shared" si="1"/>
        <v>3991750</v>
      </c>
    </row>
    <row r="52" spans="1:12" ht="30" customHeight="1" x14ac:dyDescent="0.2">
      <c r="A52" s="167">
        <f t="shared" si="2"/>
        <v>48</v>
      </c>
      <c r="B52" s="217"/>
      <c r="C52" s="220"/>
      <c r="D52" s="220"/>
      <c r="E52" s="83" t="s">
        <v>4</v>
      </c>
      <c r="F52" s="231"/>
      <c r="G52" s="86" t="s">
        <v>3</v>
      </c>
      <c r="H52" s="63">
        <v>350</v>
      </c>
      <c r="I52" s="63">
        <v>3</v>
      </c>
      <c r="J52" s="87">
        <f t="shared" si="4"/>
        <v>1050</v>
      </c>
      <c r="K52" s="74">
        <v>1258.3499999999999</v>
      </c>
      <c r="L52" s="99">
        <f t="shared" si="1"/>
        <v>1321267.5</v>
      </c>
    </row>
    <row r="53" spans="1:12" ht="30" customHeight="1" x14ac:dyDescent="0.2">
      <c r="A53" s="167">
        <f t="shared" si="2"/>
        <v>49</v>
      </c>
      <c r="B53" s="217"/>
      <c r="C53" s="220"/>
      <c r="D53" s="220"/>
      <c r="E53" s="83" t="s">
        <v>5</v>
      </c>
      <c r="F53" s="231"/>
      <c r="G53" s="86" t="s">
        <v>6</v>
      </c>
      <c r="H53" s="63">
        <v>175</v>
      </c>
      <c r="I53" s="63">
        <v>1</v>
      </c>
      <c r="J53" s="87">
        <f t="shared" si="4"/>
        <v>175</v>
      </c>
      <c r="K53" s="74">
        <v>1812</v>
      </c>
      <c r="L53" s="99">
        <f t="shared" si="1"/>
        <v>317100</v>
      </c>
    </row>
    <row r="54" spans="1:12" ht="30" customHeight="1" x14ac:dyDescent="0.2">
      <c r="A54" s="167">
        <f t="shared" si="2"/>
        <v>50</v>
      </c>
      <c r="B54" s="217"/>
      <c r="C54" s="220"/>
      <c r="D54" s="220"/>
      <c r="E54" s="83" t="s">
        <v>7</v>
      </c>
      <c r="F54" s="231"/>
      <c r="G54" s="86" t="s">
        <v>6</v>
      </c>
      <c r="H54" s="63">
        <v>350</v>
      </c>
      <c r="I54" s="63">
        <v>1</v>
      </c>
      <c r="J54" s="87">
        <f t="shared" si="4"/>
        <v>350</v>
      </c>
      <c r="K54" s="74">
        <v>1164</v>
      </c>
      <c r="L54" s="99">
        <f t="shared" si="1"/>
        <v>407400</v>
      </c>
    </row>
    <row r="55" spans="1:12" ht="30" customHeight="1" x14ac:dyDescent="0.2">
      <c r="A55" s="167">
        <f t="shared" si="2"/>
        <v>51</v>
      </c>
      <c r="B55" s="217" t="s">
        <v>61</v>
      </c>
      <c r="C55" s="220" t="s">
        <v>88</v>
      </c>
      <c r="D55" s="220" t="s">
        <v>164</v>
      </c>
      <c r="E55" s="83" t="s">
        <v>1</v>
      </c>
      <c r="F55" s="231"/>
      <c r="G55" s="86" t="s">
        <v>3</v>
      </c>
      <c r="H55" s="63">
        <v>193</v>
      </c>
      <c r="I55" s="63">
        <v>8</v>
      </c>
      <c r="J55" s="87">
        <f t="shared" si="4"/>
        <v>1544</v>
      </c>
      <c r="K55" s="74">
        <v>2081</v>
      </c>
      <c r="L55" s="99">
        <f t="shared" si="1"/>
        <v>3213064</v>
      </c>
    </row>
    <row r="56" spans="1:12" ht="30" customHeight="1" x14ac:dyDescent="0.2">
      <c r="A56" s="167">
        <f t="shared" si="2"/>
        <v>52</v>
      </c>
      <c r="B56" s="217"/>
      <c r="C56" s="220"/>
      <c r="D56" s="220"/>
      <c r="E56" s="83" t="s">
        <v>4</v>
      </c>
      <c r="F56" s="231"/>
      <c r="G56" s="86" t="s">
        <v>3</v>
      </c>
      <c r="H56" s="63">
        <v>386</v>
      </c>
      <c r="I56" s="63">
        <v>2</v>
      </c>
      <c r="J56" s="87">
        <f t="shared" si="4"/>
        <v>772</v>
      </c>
      <c r="K56" s="74">
        <v>1128.3499999999999</v>
      </c>
      <c r="L56" s="99">
        <f t="shared" si="1"/>
        <v>871086.2</v>
      </c>
    </row>
    <row r="57" spans="1:12" ht="30" customHeight="1" x14ac:dyDescent="0.2">
      <c r="A57" s="167">
        <f t="shared" si="2"/>
        <v>53</v>
      </c>
      <c r="B57" s="217"/>
      <c r="C57" s="220"/>
      <c r="D57" s="220"/>
      <c r="E57" s="83" t="s">
        <v>5</v>
      </c>
      <c r="F57" s="231"/>
      <c r="G57" s="86" t="s">
        <v>6</v>
      </c>
      <c r="H57" s="63">
        <v>193</v>
      </c>
      <c r="I57" s="63">
        <v>1</v>
      </c>
      <c r="J57" s="87">
        <f t="shared" si="4"/>
        <v>193</v>
      </c>
      <c r="K57" s="74">
        <v>1812</v>
      </c>
      <c r="L57" s="99">
        <f t="shared" si="1"/>
        <v>349716</v>
      </c>
    </row>
    <row r="58" spans="1:12" ht="30" customHeight="1" x14ac:dyDescent="0.2">
      <c r="A58" s="167">
        <f t="shared" si="2"/>
        <v>54</v>
      </c>
      <c r="B58" s="217"/>
      <c r="C58" s="220"/>
      <c r="D58" s="220"/>
      <c r="E58" s="83" t="s">
        <v>7</v>
      </c>
      <c r="F58" s="231"/>
      <c r="G58" s="86" t="s">
        <v>6</v>
      </c>
      <c r="H58" s="63">
        <v>386</v>
      </c>
      <c r="I58" s="63">
        <v>1</v>
      </c>
      <c r="J58" s="87">
        <f t="shared" si="4"/>
        <v>386</v>
      </c>
      <c r="K58" s="74">
        <v>1164</v>
      </c>
      <c r="L58" s="99">
        <f t="shared" si="1"/>
        <v>449304</v>
      </c>
    </row>
    <row r="59" spans="1:12" ht="39" customHeight="1" x14ac:dyDescent="0.2">
      <c r="A59" s="167">
        <f t="shared" si="2"/>
        <v>55</v>
      </c>
      <c r="B59" s="166" t="s">
        <v>61</v>
      </c>
      <c r="C59" s="83" t="s">
        <v>88</v>
      </c>
      <c r="D59" s="83" t="s">
        <v>165</v>
      </c>
      <c r="E59" s="83" t="s">
        <v>4</v>
      </c>
      <c r="F59" s="231"/>
      <c r="G59" s="86" t="s">
        <v>3</v>
      </c>
      <c r="H59" s="63">
        <v>69</v>
      </c>
      <c r="I59" s="63">
        <v>3.6</v>
      </c>
      <c r="J59" s="87">
        <f t="shared" si="4"/>
        <v>248.4</v>
      </c>
      <c r="K59" s="74">
        <v>975</v>
      </c>
      <c r="L59" s="99">
        <f t="shared" si="1"/>
        <v>242190</v>
      </c>
    </row>
    <row r="60" spans="1:12" ht="30" customHeight="1" x14ac:dyDescent="0.2">
      <c r="A60" s="167">
        <f t="shared" si="2"/>
        <v>56</v>
      </c>
      <c r="B60" s="166" t="s">
        <v>61</v>
      </c>
      <c r="C60" s="83" t="s">
        <v>79</v>
      </c>
      <c r="D60" s="83" t="s">
        <v>203</v>
      </c>
      <c r="E60" s="83" t="s">
        <v>80</v>
      </c>
      <c r="F60" s="231"/>
      <c r="G60" s="83" t="s">
        <v>3</v>
      </c>
      <c r="H60" s="3"/>
      <c r="I60" s="3"/>
      <c r="J60" s="85">
        <v>5016</v>
      </c>
      <c r="K60" s="8">
        <v>385</v>
      </c>
      <c r="L60" s="97">
        <f t="shared" si="1"/>
        <v>1931160</v>
      </c>
    </row>
    <row r="61" spans="1:12" ht="44.25" customHeight="1" x14ac:dyDescent="0.2">
      <c r="A61" s="167">
        <f t="shared" si="2"/>
        <v>57</v>
      </c>
      <c r="B61" s="166" t="s">
        <v>61</v>
      </c>
      <c r="C61" s="83" t="s">
        <v>76</v>
      </c>
      <c r="D61" s="83" t="s">
        <v>81</v>
      </c>
      <c r="E61" s="83" t="s">
        <v>18</v>
      </c>
      <c r="F61" s="231"/>
      <c r="G61" s="83" t="s">
        <v>3</v>
      </c>
      <c r="H61" s="3"/>
      <c r="I61" s="3"/>
      <c r="J61" s="85">
        <v>480</v>
      </c>
      <c r="K61" s="8">
        <v>1550.5</v>
      </c>
      <c r="L61" s="97">
        <f t="shared" si="1"/>
        <v>744240</v>
      </c>
    </row>
    <row r="62" spans="1:12" ht="30" customHeight="1" x14ac:dyDescent="0.2">
      <c r="A62" s="167">
        <f t="shared" si="2"/>
        <v>58</v>
      </c>
      <c r="B62" s="166" t="s">
        <v>61</v>
      </c>
      <c r="C62" s="83" t="s">
        <v>167</v>
      </c>
      <c r="D62" s="83" t="s">
        <v>185</v>
      </c>
      <c r="E62" s="83" t="s">
        <v>5</v>
      </c>
      <c r="F62" s="219"/>
      <c r="G62" s="83" t="s">
        <v>6</v>
      </c>
      <c r="H62" s="3">
        <v>391</v>
      </c>
      <c r="I62" s="3">
        <v>1</v>
      </c>
      <c r="J62" s="85">
        <f t="shared" ref="J62:J63" si="5">H62*I62</f>
        <v>391</v>
      </c>
      <c r="K62" s="8">
        <v>1750</v>
      </c>
      <c r="L62" s="97">
        <f t="shared" si="1"/>
        <v>684250</v>
      </c>
    </row>
    <row r="63" spans="1:12" ht="30" customHeight="1" x14ac:dyDescent="0.2">
      <c r="A63" s="167">
        <f t="shared" si="2"/>
        <v>59</v>
      </c>
      <c r="B63" s="166" t="s">
        <v>61</v>
      </c>
      <c r="C63" s="83" t="s">
        <v>86</v>
      </c>
      <c r="D63" s="83" t="s">
        <v>154</v>
      </c>
      <c r="E63" s="86" t="s">
        <v>25</v>
      </c>
      <c r="F63" s="230" t="s">
        <v>105</v>
      </c>
      <c r="G63" s="86" t="s">
        <v>14</v>
      </c>
      <c r="H63" s="63">
        <v>1</v>
      </c>
      <c r="I63" s="63">
        <v>1</v>
      </c>
      <c r="J63" s="87">
        <f t="shared" si="5"/>
        <v>1</v>
      </c>
      <c r="K63" s="73">
        <v>885000</v>
      </c>
      <c r="L63" s="99">
        <f t="shared" si="1"/>
        <v>885000</v>
      </c>
    </row>
    <row r="64" spans="1:12" ht="30" customHeight="1" x14ac:dyDescent="0.2">
      <c r="A64" s="167">
        <f t="shared" si="2"/>
        <v>60</v>
      </c>
      <c r="B64" s="166" t="s">
        <v>61</v>
      </c>
      <c r="C64" s="83" t="s">
        <v>115</v>
      </c>
      <c r="D64" s="83" t="s">
        <v>116</v>
      </c>
      <c r="E64" s="83" t="s">
        <v>5</v>
      </c>
      <c r="F64" s="231"/>
      <c r="G64" s="83" t="s">
        <v>37</v>
      </c>
      <c r="H64" s="3"/>
      <c r="I64" s="3"/>
      <c r="J64" s="85">
        <v>193</v>
      </c>
      <c r="K64" s="8">
        <v>1812</v>
      </c>
      <c r="L64" s="97">
        <f t="shared" si="1"/>
        <v>349716</v>
      </c>
    </row>
    <row r="65" spans="1:12" ht="30" customHeight="1" x14ac:dyDescent="0.2">
      <c r="A65" s="167">
        <f t="shared" si="2"/>
        <v>61</v>
      </c>
      <c r="B65" s="217" t="s">
        <v>61</v>
      </c>
      <c r="C65" s="220" t="s">
        <v>119</v>
      </c>
      <c r="D65" s="220" t="s">
        <v>118</v>
      </c>
      <c r="E65" s="83" t="s">
        <v>1</v>
      </c>
      <c r="F65" s="231"/>
      <c r="G65" s="83" t="s">
        <v>3</v>
      </c>
      <c r="H65" s="3">
        <v>163</v>
      </c>
      <c r="I65" s="3">
        <v>5.3</v>
      </c>
      <c r="J65" s="85">
        <f t="shared" ref="J65:J88" si="6">H65*I65</f>
        <v>863.9</v>
      </c>
      <c r="K65" s="8">
        <v>2081</v>
      </c>
      <c r="L65" s="97">
        <f t="shared" si="1"/>
        <v>1797775.9</v>
      </c>
    </row>
    <row r="66" spans="1:12" ht="30" customHeight="1" x14ac:dyDescent="0.2">
      <c r="A66" s="167">
        <f t="shared" si="2"/>
        <v>62</v>
      </c>
      <c r="B66" s="217"/>
      <c r="C66" s="220"/>
      <c r="D66" s="220"/>
      <c r="E66" s="83" t="s">
        <v>120</v>
      </c>
      <c r="F66" s="231"/>
      <c r="G66" s="83" t="s">
        <v>3</v>
      </c>
      <c r="H66" s="3">
        <v>163</v>
      </c>
      <c r="I66" s="3">
        <v>0.8</v>
      </c>
      <c r="J66" s="85">
        <f t="shared" si="6"/>
        <v>130.4</v>
      </c>
      <c r="K66" s="8">
        <v>975</v>
      </c>
      <c r="L66" s="97">
        <f t="shared" si="1"/>
        <v>127140</v>
      </c>
    </row>
    <row r="67" spans="1:12" ht="30" customHeight="1" x14ac:dyDescent="0.2">
      <c r="A67" s="167">
        <f t="shared" si="2"/>
        <v>63</v>
      </c>
      <c r="B67" s="217"/>
      <c r="C67" s="220"/>
      <c r="D67" s="220"/>
      <c r="E67" s="83" t="s">
        <v>5</v>
      </c>
      <c r="F67" s="231"/>
      <c r="G67" s="83" t="s">
        <v>6</v>
      </c>
      <c r="H67" s="3">
        <v>163</v>
      </c>
      <c r="I67" s="3">
        <v>1</v>
      </c>
      <c r="J67" s="85">
        <f t="shared" si="6"/>
        <v>163</v>
      </c>
      <c r="K67" s="8">
        <v>1812</v>
      </c>
      <c r="L67" s="97">
        <f t="shared" si="1"/>
        <v>295356</v>
      </c>
    </row>
    <row r="68" spans="1:12" ht="30" customHeight="1" x14ac:dyDescent="0.2">
      <c r="A68" s="167">
        <f t="shared" si="2"/>
        <v>64</v>
      </c>
      <c r="B68" s="217"/>
      <c r="C68" s="220"/>
      <c r="D68" s="220"/>
      <c r="E68" s="83" t="s">
        <v>7</v>
      </c>
      <c r="F68" s="231"/>
      <c r="G68" s="83" t="s">
        <v>6</v>
      </c>
      <c r="H68" s="3">
        <v>163</v>
      </c>
      <c r="I68" s="3">
        <v>2</v>
      </c>
      <c r="J68" s="85">
        <f t="shared" si="6"/>
        <v>326</v>
      </c>
      <c r="K68" s="8">
        <v>1064</v>
      </c>
      <c r="L68" s="97">
        <f t="shared" si="1"/>
        <v>346864</v>
      </c>
    </row>
    <row r="69" spans="1:12" ht="30" customHeight="1" x14ac:dyDescent="0.2">
      <c r="A69" s="167">
        <f t="shared" si="2"/>
        <v>65</v>
      </c>
      <c r="B69" s="217" t="s">
        <v>61</v>
      </c>
      <c r="C69" s="220" t="s">
        <v>65</v>
      </c>
      <c r="D69" s="220" t="s">
        <v>191</v>
      </c>
      <c r="E69" s="83" t="s">
        <v>18</v>
      </c>
      <c r="F69" s="231"/>
      <c r="G69" s="86" t="s">
        <v>3</v>
      </c>
      <c r="H69" s="63">
        <v>294</v>
      </c>
      <c r="I69" s="63">
        <v>8</v>
      </c>
      <c r="J69" s="87">
        <f>H69*I69</f>
        <v>2352</v>
      </c>
      <c r="K69" s="74">
        <v>598</v>
      </c>
      <c r="L69" s="99">
        <f t="shared" si="1"/>
        <v>1406496</v>
      </c>
    </row>
    <row r="70" spans="1:12" ht="30" customHeight="1" x14ac:dyDescent="0.2">
      <c r="A70" s="167">
        <f t="shared" si="2"/>
        <v>66</v>
      </c>
      <c r="B70" s="217"/>
      <c r="C70" s="220"/>
      <c r="D70" s="220"/>
      <c r="E70" s="83" t="s">
        <v>4</v>
      </c>
      <c r="F70" s="231"/>
      <c r="G70" s="86" t="s">
        <v>3</v>
      </c>
      <c r="H70" s="63">
        <v>588</v>
      </c>
      <c r="I70" s="63">
        <v>1.75</v>
      </c>
      <c r="J70" s="87">
        <f>H70*I70</f>
        <v>1029</v>
      </c>
      <c r="K70" s="74">
        <v>1388</v>
      </c>
      <c r="L70" s="99">
        <f t="shared" ref="L70:L88" si="7">J70*K70</f>
        <v>1428252</v>
      </c>
    </row>
    <row r="71" spans="1:12" ht="30" customHeight="1" x14ac:dyDescent="0.2">
      <c r="A71" s="167">
        <f t="shared" ref="A71:A134" si="8">A70+1</f>
        <v>67</v>
      </c>
      <c r="B71" s="217"/>
      <c r="C71" s="220"/>
      <c r="D71" s="220"/>
      <c r="E71" s="83" t="s">
        <v>5</v>
      </c>
      <c r="F71" s="231"/>
      <c r="G71" s="86" t="s">
        <v>6</v>
      </c>
      <c r="H71" s="63">
        <v>294</v>
      </c>
      <c r="I71" s="63">
        <v>1</v>
      </c>
      <c r="J71" s="87">
        <f>H71*I71</f>
        <v>294</v>
      </c>
      <c r="K71" s="74">
        <v>1164</v>
      </c>
      <c r="L71" s="99">
        <f t="shared" si="7"/>
        <v>342216</v>
      </c>
    </row>
    <row r="72" spans="1:12" ht="30" customHeight="1" x14ac:dyDescent="0.2">
      <c r="A72" s="167">
        <f t="shared" si="8"/>
        <v>68</v>
      </c>
      <c r="B72" s="166" t="s">
        <v>61</v>
      </c>
      <c r="C72" s="83" t="s">
        <v>117</v>
      </c>
      <c r="D72" s="83" t="s">
        <v>206</v>
      </c>
      <c r="E72" s="83" t="s">
        <v>19</v>
      </c>
      <c r="F72" s="231"/>
      <c r="G72" s="86" t="s">
        <v>14</v>
      </c>
      <c r="H72" s="63">
        <v>1</v>
      </c>
      <c r="I72" s="63">
        <v>1</v>
      </c>
      <c r="J72" s="87">
        <f t="shared" ref="J72:J78" si="9">H72*I72</f>
        <v>1</v>
      </c>
      <c r="K72" s="77">
        <v>1980000</v>
      </c>
      <c r="L72" s="99">
        <f t="shared" si="7"/>
        <v>1980000</v>
      </c>
    </row>
    <row r="73" spans="1:12" ht="30" customHeight="1" x14ac:dyDescent="0.2">
      <c r="A73" s="167">
        <f t="shared" si="8"/>
        <v>69</v>
      </c>
      <c r="B73" s="166" t="s">
        <v>61</v>
      </c>
      <c r="C73" s="83" t="s">
        <v>207</v>
      </c>
      <c r="D73" s="83" t="s">
        <v>220</v>
      </c>
      <c r="E73" s="83" t="s">
        <v>52</v>
      </c>
      <c r="F73" s="231"/>
      <c r="G73" s="86" t="s">
        <v>14</v>
      </c>
      <c r="H73" s="63">
        <v>1000</v>
      </c>
      <c r="I73" s="63">
        <v>1</v>
      </c>
      <c r="J73" s="87">
        <f t="shared" si="9"/>
        <v>1000</v>
      </c>
      <c r="K73" s="73">
        <v>3074</v>
      </c>
      <c r="L73" s="99">
        <f>J73*K73</f>
        <v>3074000</v>
      </c>
    </row>
    <row r="74" spans="1:12" ht="30" customHeight="1" x14ac:dyDescent="0.2">
      <c r="A74" s="167">
        <f t="shared" si="8"/>
        <v>70</v>
      </c>
      <c r="B74" s="166" t="s">
        <v>61</v>
      </c>
      <c r="C74" s="83" t="s">
        <v>208</v>
      </c>
      <c r="D74" s="83" t="s">
        <v>209</v>
      </c>
      <c r="E74" s="83" t="s">
        <v>80</v>
      </c>
      <c r="F74" s="231"/>
      <c r="G74" s="86" t="s">
        <v>3</v>
      </c>
      <c r="H74" s="63">
        <v>8904</v>
      </c>
      <c r="I74" s="63">
        <v>1</v>
      </c>
      <c r="J74" s="87">
        <f t="shared" si="9"/>
        <v>8904</v>
      </c>
      <c r="K74" s="74">
        <v>275</v>
      </c>
      <c r="L74" s="99">
        <f t="shared" si="7"/>
        <v>2448600</v>
      </c>
    </row>
    <row r="75" spans="1:12" ht="43.5" customHeight="1" x14ac:dyDescent="0.2">
      <c r="A75" s="167">
        <f t="shared" si="8"/>
        <v>71</v>
      </c>
      <c r="B75" s="166" t="s">
        <v>61</v>
      </c>
      <c r="C75" s="83" t="s">
        <v>82</v>
      </c>
      <c r="D75" s="83" t="s">
        <v>211</v>
      </c>
      <c r="E75" s="83" t="s">
        <v>85</v>
      </c>
      <c r="F75" s="231"/>
      <c r="G75" s="86" t="s">
        <v>14</v>
      </c>
      <c r="H75" s="63">
        <v>1</v>
      </c>
      <c r="I75" s="63">
        <v>1</v>
      </c>
      <c r="J75" s="87">
        <f t="shared" si="9"/>
        <v>1</v>
      </c>
      <c r="K75" s="77">
        <v>2200000</v>
      </c>
      <c r="L75" s="99">
        <f t="shared" si="7"/>
        <v>2200000</v>
      </c>
    </row>
    <row r="76" spans="1:12" ht="30" customHeight="1" x14ac:dyDescent="0.2">
      <c r="A76" s="167">
        <f t="shared" si="8"/>
        <v>72</v>
      </c>
      <c r="B76" s="236" t="s">
        <v>61</v>
      </c>
      <c r="C76" s="220" t="s">
        <v>65</v>
      </c>
      <c r="D76" s="220" t="s">
        <v>212</v>
      </c>
      <c r="E76" s="83" t="s">
        <v>18</v>
      </c>
      <c r="F76" s="231"/>
      <c r="G76" s="86" t="s">
        <v>3</v>
      </c>
      <c r="H76" s="63">
        <v>126</v>
      </c>
      <c r="I76" s="63">
        <v>6</v>
      </c>
      <c r="J76" s="87">
        <f t="shared" si="9"/>
        <v>756</v>
      </c>
      <c r="K76" s="74">
        <v>498</v>
      </c>
      <c r="L76" s="99">
        <f t="shared" si="7"/>
        <v>376488</v>
      </c>
    </row>
    <row r="77" spans="1:12" ht="30" customHeight="1" x14ac:dyDescent="0.2">
      <c r="A77" s="167">
        <f t="shared" si="8"/>
        <v>73</v>
      </c>
      <c r="B77" s="228"/>
      <c r="C77" s="220"/>
      <c r="D77" s="220"/>
      <c r="E77" s="83" t="s">
        <v>4</v>
      </c>
      <c r="F77" s="231"/>
      <c r="G77" s="86" t="s">
        <v>3</v>
      </c>
      <c r="H77" s="63">
        <v>252</v>
      </c>
      <c r="I77" s="63">
        <v>1.5</v>
      </c>
      <c r="J77" s="87">
        <f t="shared" si="9"/>
        <v>378</v>
      </c>
      <c r="K77" s="74">
        <v>1188</v>
      </c>
      <c r="L77" s="99">
        <f t="shared" si="7"/>
        <v>449064</v>
      </c>
    </row>
    <row r="78" spans="1:12" ht="30" customHeight="1" x14ac:dyDescent="0.2">
      <c r="A78" s="167">
        <f t="shared" si="8"/>
        <v>74</v>
      </c>
      <c r="B78" s="216"/>
      <c r="C78" s="220"/>
      <c r="D78" s="220"/>
      <c r="E78" s="83" t="s">
        <v>5</v>
      </c>
      <c r="F78" s="231"/>
      <c r="G78" s="86" t="s">
        <v>6</v>
      </c>
      <c r="H78" s="63">
        <v>126</v>
      </c>
      <c r="I78" s="63">
        <v>1</v>
      </c>
      <c r="J78" s="87">
        <f t="shared" si="9"/>
        <v>126</v>
      </c>
      <c r="K78" s="74">
        <v>1064</v>
      </c>
      <c r="L78" s="99">
        <f t="shared" si="7"/>
        <v>134064</v>
      </c>
    </row>
    <row r="79" spans="1:12" ht="30" customHeight="1" x14ac:dyDescent="0.2">
      <c r="A79" s="167">
        <f t="shared" si="8"/>
        <v>75</v>
      </c>
      <c r="B79" s="217" t="s">
        <v>61</v>
      </c>
      <c r="C79" s="220" t="s">
        <v>217</v>
      </c>
      <c r="D79" s="220" t="s">
        <v>221</v>
      </c>
      <c r="E79" s="83" t="s">
        <v>1</v>
      </c>
      <c r="F79" s="231"/>
      <c r="G79" s="83" t="s">
        <v>3</v>
      </c>
      <c r="H79" s="3">
        <v>254</v>
      </c>
      <c r="I79" s="3">
        <v>5.4</v>
      </c>
      <c r="J79" s="85">
        <f t="shared" si="6"/>
        <v>1371.6000000000001</v>
      </c>
      <c r="K79" s="8">
        <v>2081</v>
      </c>
      <c r="L79" s="97">
        <f t="shared" si="7"/>
        <v>2854299.6</v>
      </c>
    </row>
    <row r="80" spans="1:12" ht="30" customHeight="1" x14ac:dyDescent="0.2">
      <c r="A80" s="167">
        <f t="shared" si="8"/>
        <v>76</v>
      </c>
      <c r="B80" s="217"/>
      <c r="C80" s="220"/>
      <c r="D80" s="220"/>
      <c r="E80" s="83" t="s">
        <v>4</v>
      </c>
      <c r="F80" s="231"/>
      <c r="G80" s="83" t="s">
        <v>3</v>
      </c>
      <c r="H80" s="3">
        <v>508</v>
      </c>
      <c r="I80" s="3">
        <v>0.8</v>
      </c>
      <c r="J80" s="85">
        <f t="shared" si="6"/>
        <v>406.40000000000003</v>
      </c>
      <c r="K80" s="8">
        <v>975</v>
      </c>
      <c r="L80" s="97">
        <f t="shared" si="7"/>
        <v>396240.00000000006</v>
      </c>
    </row>
    <row r="81" spans="1:12" ht="30" customHeight="1" x14ac:dyDescent="0.2">
      <c r="A81" s="167">
        <f t="shared" si="8"/>
        <v>77</v>
      </c>
      <c r="B81" s="217"/>
      <c r="C81" s="220"/>
      <c r="D81" s="220"/>
      <c r="E81" s="83" t="s">
        <v>5</v>
      </c>
      <c r="F81" s="231"/>
      <c r="G81" s="83" t="s">
        <v>6</v>
      </c>
      <c r="H81" s="3">
        <v>454</v>
      </c>
      <c r="I81" s="3">
        <v>1</v>
      </c>
      <c r="J81" s="85">
        <f t="shared" si="6"/>
        <v>454</v>
      </c>
      <c r="K81" s="8">
        <v>1812</v>
      </c>
      <c r="L81" s="97">
        <f t="shared" si="7"/>
        <v>822648</v>
      </c>
    </row>
    <row r="82" spans="1:12" ht="30" customHeight="1" x14ac:dyDescent="0.2">
      <c r="A82" s="167">
        <f t="shared" si="8"/>
        <v>78</v>
      </c>
      <c r="B82" s="217"/>
      <c r="C82" s="220"/>
      <c r="D82" s="220"/>
      <c r="E82" s="83" t="s">
        <v>7</v>
      </c>
      <c r="F82" s="219"/>
      <c r="G82" s="83" t="s">
        <v>6</v>
      </c>
      <c r="H82" s="3">
        <v>508</v>
      </c>
      <c r="I82" s="3">
        <v>1</v>
      </c>
      <c r="J82" s="85">
        <f t="shared" si="6"/>
        <v>508</v>
      </c>
      <c r="K82" s="8">
        <v>1064</v>
      </c>
      <c r="L82" s="97">
        <f t="shared" si="7"/>
        <v>540512</v>
      </c>
    </row>
    <row r="83" spans="1:12" ht="30" customHeight="1" x14ac:dyDescent="0.2">
      <c r="A83" s="167">
        <f t="shared" si="8"/>
        <v>79</v>
      </c>
      <c r="B83" s="166" t="s">
        <v>61</v>
      </c>
      <c r="C83" s="220" t="s">
        <v>87</v>
      </c>
      <c r="D83" s="220" t="s">
        <v>188</v>
      </c>
      <c r="E83" s="83" t="s">
        <v>18</v>
      </c>
      <c r="F83" s="230" t="s">
        <v>105</v>
      </c>
      <c r="G83" s="86" t="s">
        <v>3</v>
      </c>
      <c r="H83" s="63">
        <v>251</v>
      </c>
      <c r="I83" s="63">
        <v>7</v>
      </c>
      <c r="J83" s="87">
        <f t="shared" si="6"/>
        <v>1757</v>
      </c>
      <c r="K83" s="74">
        <v>485</v>
      </c>
      <c r="L83" s="99">
        <f t="shared" si="7"/>
        <v>852145</v>
      </c>
    </row>
    <row r="84" spans="1:12" ht="30" customHeight="1" x14ac:dyDescent="0.2">
      <c r="A84" s="167">
        <f t="shared" si="8"/>
        <v>80</v>
      </c>
      <c r="B84" s="166" t="s">
        <v>61</v>
      </c>
      <c r="C84" s="220"/>
      <c r="D84" s="220"/>
      <c r="E84" s="83" t="s">
        <v>4</v>
      </c>
      <c r="F84" s="231"/>
      <c r="G84" s="83" t="s">
        <v>3</v>
      </c>
      <c r="H84" s="3">
        <v>502</v>
      </c>
      <c r="I84" s="3">
        <v>1</v>
      </c>
      <c r="J84" s="85">
        <f t="shared" si="6"/>
        <v>502</v>
      </c>
      <c r="K84" s="8">
        <v>975</v>
      </c>
      <c r="L84" s="97">
        <f t="shared" si="7"/>
        <v>489450</v>
      </c>
    </row>
    <row r="85" spans="1:12" ht="39" customHeight="1" x14ac:dyDescent="0.2">
      <c r="A85" s="167">
        <f t="shared" si="8"/>
        <v>81</v>
      </c>
      <c r="B85" s="166" t="s">
        <v>61</v>
      </c>
      <c r="C85" s="83" t="s">
        <v>231</v>
      </c>
      <c r="D85" s="83" t="s">
        <v>232</v>
      </c>
      <c r="E85" s="83" t="s">
        <v>132</v>
      </c>
      <c r="F85" s="231"/>
      <c r="G85" s="83" t="s">
        <v>14</v>
      </c>
      <c r="H85" s="3">
        <v>1</v>
      </c>
      <c r="I85" s="3">
        <v>1</v>
      </c>
      <c r="J85" s="85">
        <f t="shared" si="6"/>
        <v>1</v>
      </c>
      <c r="K85" s="8">
        <v>92820</v>
      </c>
      <c r="L85" s="97">
        <f t="shared" si="7"/>
        <v>92820</v>
      </c>
    </row>
    <row r="86" spans="1:12" ht="40.5" customHeight="1" x14ac:dyDescent="0.2">
      <c r="A86" s="167">
        <f t="shared" si="8"/>
        <v>82</v>
      </c>
      <c r="B86" s="166" t="s">
        <v>61</v>
      </c>
      <c r="C86" s="83" t="s">
        <v>207</v>
      </c>
      <c r="D86" s="83" t="s">
        <v>229</v>
      </c>
      <c r="E86" s="83" t="s">
        <v>228</v>
      </c>
      <c r="F86" s="231"/>
      <c r="G86" s="83" t="s">
        <v>3</v>
      </c>
      <c r="H86" s="3">
        <v>6238</v>
      </c>
      <c r="I86" s="3">
        <v>1</v>
      </c>
      <c r="J86" s="85">
        <f t="shared" si="6"/>
        <v>6238</v>
      </c>
      <c r="K86" s="8">
        <v>221.95</v>
      </c>
      <c r="L86" s="97">
        <f t="shared" si="7"/>
        <v>1384524.0999999999</v>
      </c>
    </row>
    <row r="87" spans="1:12" ht="30" customHeight="1" x14ac:dyDescent="0.2">
      <c r="A87" s="167">
        <f t="shared" si="8"/>
        <v>83</v>
      </c>
      <c r="B87" s="166" t="s">
        <v>61</v>
      </c>
      <c r="C87" s="83" t="s">
        <v>207</v>
      </c>
      <c r="D87" s="83" t="s">
        <v>236</v>
      </c>
      <c r="E87" s="83" t="s">
        <v>85</v>
      </c>
      <c r="F87" s="231"/>
      <c r="G87" s="83" t="s">
        <v>14</v>
      </c>
      <c r="H87" s="3">
        <v>1</v>
      </c>
      <c r="I87" s="3">
        <v>1</v>
      </c>
      <c r="J87" s="85">
        <f t="shared" si="6"/>
        <v>1</v>
      </c>
      <c r="K87" s="72">
        <v>850000</v>
      </c>
      <c r="L87" s="97">
        <f t="shared" si="7"/>
        <v>850000</v>
      </c>
    </row>
    <row r="88" spans="1:12" ht="30" customHeight="1" x14ac:dyDescent="0.2">
      <c r="A88" s="167">
        <f t="shared" si="8"/>
        <v>84</v>
      </c>
      <c r="B88" s="166" t="s">
        <v>61</v>
      </c>
      <c r="C88" s="83" t="s">
        <v>168</v>
      </c>
      <c r="D88" s="83" t="s">
        <v>235</v>
      </c>
      <c r="E88" s="83" t="s">
        <v>25</v>
      </c>
      <c r="F88" s="219"/>
      <c r="G88" s="83" t="s">
        <v>14</v>
      </c>
      <c r="H88" s="3">
        <v>1</v>
      </c>
      <c r="I88" s="3">
        <v>1</v>
      </c>
      <c r="J88" s="85">
        <f t="shared" si="6"/>
        <v>1</v>
      </c>
      <c r="K88" s="78">
        <v>5500000</v>
      </c>
      <c r="L88" s="97">
        <f t="shared" si="7"/>
        <v>5500000</v>
      </c>
    </row>
    <row r="89" spans="1:12" ht="30" customHeight="1" x14ac:dyDescent="0.2">
      <c r="A89" s="167">
        <f t="shared" si="8"/>
        <v>85</v>
      </c>
      <c r="B89" s="166" t="s">
        <v>61</v>
      </c>
      <c r="C89" s="83" t="s">
        <v>152</v>
      </c>
      <c r="D89" s="83" t="s">
        <v>153</v>
      </c>
      <c r="E89" s="83" t="s">
        <v>18</v>
      </c>
      <c r="F89" s="83" t="s">
        <v>129</v>
      </c>
      <c r="G89" s="83" t="s">
        <v>3</v>
      </c>
      <c r="H89" s="3">
        <v>1678</v>
      </c>
      <c r="I89" s="3">
        <v>6</v>
      </c>
      <c r="J89" s="85">
        <f>H89*I89</f>
        <v>10068</v>
      </c>
      <c r="K89" s="8">
        <v>485</v>
      </c>
      <c r="L89" s="97">
        <f>J89*K89</f>
        <v>4882980</v>
      </c>
    </row>
    <row r="90" spans="1:12" ht="30" customHeight="1" x14ac:dyDescent="0.2">
      <c r="A90" s="167">
        <f t="shared" si="8"/>
        <v>86</v>
      </c>
      <c r="B90" s="166" t="s">
        <v>61</v>
      </c>
      <c r="C90" s="83" t="s">
        <v>83</v>
      </c>
      <c r="D90" s="83" t="s">
        <v>84</v>
      </c>
      <c r="E90" s="83" t="s">
        <v>85</v>
      </c>
      <c r="F90" s="230" t="s">
        <v>20</v>
      </c>
      <c r="G90" s="83" t="s">
        <v>14</v>
      </c>
      <c r="H90" s="3"/>
      <c r="I90" s="3"/>
      <c r="J90" s="85">
        <v>1</v>
      </c>
      <c r="K90" s="72">
        <v>771687</v>
      </c>
      <c r="L90" s="99">
        <f>J90*K90</f>
        <v>771687</v>
      </c>
    </row>
    <row r="91" spans="1:12" ht="30" customHeight="1" x14ac:dyDescent="0.2">
      <c r="A91" s="167">
        <f t="shared" si="8"/>
        <v>87</v>
      </c>
      <c r="B91" s="217" t="s">
        <v>61</v>
      </c>
      <c r="C91" s="235" t="s">
        <v>119</v>
      </c>
      <c r="D91" s="220" t="s">
        <v>193</v>
      </c>
      <c r="E91" s="83" t="s">
        <v>18</v>
      </c>
      <c r="F91" s="231"/>
      <c r="G91" s="86" t="s">
        <v>3</v>
      </c>
      <c r="H91" s="63">
        <v>128</v>
      </c>
      <c r="I91" s="63">
        <v>7</v>
      </c>
      <c r="J91" s="87">
        <f>H91*I91</f>
        <v>896</v>
      </c>
      <c r="K91" s="74">
        <v>598</v>
      </c>
      <c r="L91" s="99">
        <f>J91*K91</f>
        <v>535808</v>
      </c>
    </row>
    <row r="92" spans="1:12" ht="30" customHeight="1" x14ac:dyDescent="0.2">
      <c r="A92" s="167">
        <f t="shared" si="8"/>
        <v>88</v>
      </c>
      <c r="B92" s="217"/>
      <c r="C92" s="235"/>
      <c r="D92" s="220"/>
      <c r="E92" s="83" t="s">
        <v>4</v>
      </c>
      <c r="F92" s="231"/>
      <c r="G92" s="86" t="s">
        <v>3</v>
      </c>
      <c r="H92" s="63">
        <v>256</v>
      </c>
      <c r="I92" s="63">
        <v>1.5</v>
      </c>
      <c r="J92" s="87">
        <f>H92*I92</f>
        <v>384</v>
      </c>
      <c r="K92" s="74">
        <v>1388</v>
      </c>
      <c r="L92" s="99">
        <f t="shared" ref="L92:L95" si="10">J92*K92</f>
        <v>532992</v>
      </c>
    </row>
    <row r="93" spans="1:12" ht="30" customHeight="1" x14ac:dyDescent="0.2">
      <c r="A93" s="167">
        <f t="shared" si="8"/>
        <v>89</v>
      </c>
      <c r="B93" s="217"/>
      <c r="C93" s="235"/>
      <c r="D93" s="220"/>
      <c r="E93" s="83" t="s">
        <v>5</v>
      </c>
      <c r="F93" s="231"/>
      <c r="G93" s="86" t="s">
        <v>6</v>
      </c>
      <c r="H93" s="63">
        <v>128</v>
      </c>
      <c r="I93" s="63">
        <v>1</v>
      </c>
      <c r="J93" s="87">
        <f>H93*I93</f>
        <v>128</v>
      </c>
      <c r="K93" s="74">
        <v>1164</v>
      </c>
      <c r="L93" s="99">
        <f t="shared" si="10"/>
        <v>148992</v>
      </c>
    </row>
    <row r="94" spans="1:12" ht="30" customHeight="1" x14ac:dyDescent="0.2">
      <c r="A94" s="167">
        <f t="shared" si="8"/>
        <v>90</v>
      </c>
      <c r="B94" s="217" t="s">
        <v>61</v>
      </c>
      <c r="C94" s="240" t="s">
        <v>61</v>
      </c>
      <c r="D94" s="230" t="s">
        <v>233</v>
      </c>
      <c r="E94" s="83" t="s">
        <v>7</v>
      </c>
      <c r="F94" s="231"/>
      <c r="G94" s="86" t="s">
        <v>6</v>
      </c>
      <c r="H94" s="63">
        <v>2370</v>
      </c>
      <c r="I94" s="63">
        <v>1</v>
      </c>
      <c r="J94" s="87">
        <f t="shared" ref="J94:J95" si="11">H94*I94</f>
        <v>2370</v>
      </c>
      <c r="K94" s="74">
        <v>1065</v>
      </c>
      <c r="L94" s="99">
        <f t="shared" si="10"/>
        <v>2524050</v>
      </c>
    </row>
    <row r="95" spans="1:12" ht="30" customHeight="1" x14ac:dyDescent="0.2">
      <c r="A95" s="167">
        <f t="shared" si="8"/>
        <v>91</v>
      </c>
      <c r="B95" s="217"/>
      <c r="C95" s="241"/>
      <c r="D95" s="219"/>
      <c r="E95" s="83" t="s">
        <v>234</v>
      </c>
      <c r="F95" s="231"/>
      <c r="G95" s="86" t="s">
        <v>14</v>
      </c>
      <c r="H95" s="63">
        <v>1</v>
      </c>
      <c r="I95" s="63">
        <v>1</v>
      </c>
      <c r="J95" s="87">
        <f t="shared" si="11"/>
        <v>1</v>
      </c>
      <c r="K95" s="77">
        <v>1950000</v>
      </c>
      <c r="L95" s="99">
        <f t="shared" si="10"/>
        <v>1950000</v>
      </c>
    </row>
    <row r="96" spans="1:12" ht="30" customHeight="1" x14ac:dyDescent="0.2">
      <c r="A96" s="167">
        <f t="shared" si="8"/>
        <v>92</v>
      </c>
      <c r="B96" s="217" t="s">
        <v>61</v>
      </c>
      <c r="C96" s="230" t="s">
        <v>115</v>
      </c>
      <c r="D96" s="230" t="s">
        <v>159</v>
      </c>
      <c r="E96" s="83" t="s">
        <v>18</v>
      </c>
      <c r="F96" s="231"/>
      <c r="G96" s="86" t="s">
        <v>3</v>
      </c>
      <c r="H96" s="63">
        <v>172</v>
      </c>
      <c r="I96" s="63">
        <v>7.4</v>
      </c>
      <c r="J96" s="87">
        <f>H96*I96</f>
        <v>1272.8</v>
      </c>
      <c r="K96" s="74">
        <v>598</v>
      </c>
      <c r="L96" s="99">
        <f>J96*K96</f>
        <v>761134.4</v>
      </c>
    </row>
    <row r="97" spans="1:12" ht="30" customHeight="1" x14ac:dyDescent="0.2">
      <c r="A97" s="167">
        <f t="shared" si="8"/>
        <v>93</v>
      </c>
      <c r="B97" s="217"/>
      <c r="C97" s="219"/>
      <c r="D97" s="219"/>
      <c r="E97" s="83" t="s">
        <v>4</v>
      </c>
      <c r="F97" s="231"/>
      <c r="G97" s="86" t="s">
        <v>3</v>
      </c>
      <c r="H97" s="63">
        <v>344</v>
      </c>
      <c r="I97" s="63">
        <v>1.5</v>
      </c>
      <c r="J97" s="87">
        <f>H97*I97</f>
        <v>516</v>
      </c>
      <c r="K97" s="74">
        <v>1588</v>
      </c>
      <c r="L97" s="99">
        <f>J97*K97</f>
        <v>819408</v>
      </c>
    </row>
    <row r="98" spans="1:12" ht="30" customHeight="1" x14ac:dyDescent="0.2">
      <c r="A98" s="167">
        <f t="shared" si="8"/>
        <v>94</v>
      </c>
      <c r="B98" s="166" t="s">
        <v>61</v>
      </c>
      <c r="C98" s="83" t="s">
        <v>121</v>
      </c>
      <c r="D98" s="83" t="s">
        <v>122</v>
      </c>
      <c r="E98" s="83" t="s">
        <v>5</v>
      </c>
      <c r="F98" s="231"/>
      <c r="G98" s="83" t="s">
        <v>6</v>
      </c>
      <c r="H98" s="3">
        <v>510</v>
      </c>
      <c r="I98" s="3">
        <v>1</v>
      </c>
      <c r="J98" s="85">
        <f t="shared" ref="J98:J101" si="12">H98*I98</f>
        <v>510</v>
      </c>
      <c r="K98" s="8">
        <v>1985</v>
      </c>
      <c r="L98" s="97">
        <f t="shared" ref="L98:L145" si="13">J98*K98</f>
        <v>1012350</v>
      </c>
    </row>
    <row r="99" spans="1:12" ht="30" customHeight="1" x14ac:dyDescent="0.2">
      <c r="A99" s="167">
        <f t="shared" si="8"/>
        <v>95</v>
      </c>
      <c r="B99" s="217" t="s">
        <v>61</v>
      </c>
      <c r="C99" s="230" t="s">
        <v>121</v>
      </c>
      <c r="D99" s="230" t="s">
        <v>192</v>
      </c>
      <c r="E99" s="83" t="s">
        <v>147</v>
      </c>
      <c r="F99" s="231"/>
      <c r="G99" s="83" t="s">
        <v>3</v>
      </c>
      <c r="H99" s="3">
        <v>281</v>
      </c>
      <c r="I99" s="3">
        <v>7</v>
      </c>
      <c r="J99" s="85">
        <f t="shared" si="12"/>
        <v>1967</v>
      </c>
      <c r="K99" s="8">
        <v>498</v>
      </c>
      <c r="L99" s="97">
        <f t="shared" si="13"/>
        <v>979566</v>
      </c>
    </row>
    <row r="100" spans="1:12" ht="30" customHeight="1" x14ac:dyDescent="0.2">
      <c r="A100" s="167">
        <f t="shared" si="8"/>
        <v>96</v>
      </c>
      <c r="B100" s="217"/>
      <c r="C100" s="219"/>
      <c r="D100" s="219"/>
      <c r="E100" s="83" t="s">
        <v>4</v>
      </c>
      <c r="F100" s="231"/>
      <c r="G100" s="83" t="s">
        <v>3</v>
      </c>
      <c r="H100" s="3">
        <v>562</v>
      </c>
      <c r="I100" s="3">
        <v>1.5</v>
      </c>
      <c r="J100" s="85">
        <f t="shared" si="12"/>
        <v>843</v>
      </c>
      <c r="K100" s="8">
        <v>1288</v>
      </c>
      <c r="L100" s="97">
        <f t="shared" si="13"/>
        <v>1085784</v>
      </c>
    </row>
    <row r="101" spans="1:12" ht="46.5" customHeight="1" x14ac:dyDescent="0.2">
      <c r="A101" s="167">
        <f t="shared" si="8"/>
        <v>97</v>
      </c>
      <c r="B101" s="166" t="s">
        <v>61</v>
      </c>
      <c r="C101" s="83" t="s">
        <v>123</v>
      </c>
      <c r="D101" s="83" t="s">
        <v>124</v>
      </c>
      <c r="E101" s="83" t="s">
        <v>18</v>
      </c>
      <c r="F101" s="219"/>
      <c r="G101" s="83" t="s">
        <v>3</v>
      </c>
      <c r="H101" s="3">
        <v>700</v>
      </c>
      <c r="I101" s="3">
        <v>6.3</v>
      </c>
      <c r="J101" s="85">
        <f t="shared" si="12"/>
        <v>4410</v>
      </c>
      <c r="K101" s="8">
        <v>435</v>
      </c>
      <c r="L101" s="97">
        <f t="shared" si="13"/>
        <v>1918350</v>
      </c>
    </row>
    <row r="102" spans="1:12" ht="30" customHeight="1" x14ac:dyDescent="0.2">
      <c r="A102" s="167">
        <f t="shared" si="8"/>
        <v>98</v>
      </c>
      <c r="B102" s="217" t="s">
        <v>61</v>
      </c>
      <c r="C102" s="220" t="s">
        <v>69</v>
      </c>
      <c r="D102" s="220" t="s">
        <v>70</v>
      </c>
      <c r="E102" s="83" t="s">
        <v>1</v>
      </c>
      <c r="F102" s="230" t="s">
        <v>2</v>
      </c>
      <c r="G102" s="83" t="s">
        <v>3</v>
      </c>
      <c r="H102" s="3"/>
      <c r="I102" s="3"/>
      <c r="J102" s="85">
        <v>795.87</v>
      </c>
      <c r="K102" s="8">
        <v>2081</v>
      </c>
      <c r="L102" s="97">
        <f t="shared" si="13"/>
        <v>1656205.47</v>
      </c>
    </row>
    <row r="103" spans="1:12" ht="30" customHeight="1" x14ac:dyDescent="0.2">
      <c r="A103" s="167">
        <f t="shared" si="8"/>
        <v>99</v>
      </c>
      <c r="B103" s="217"/>
      <c r="C103" s="220"/>
      <c r="D103" s="220"/>
      <c r="E103" s="83" t="s">
        <v>4</v>
      </c>
      <c r="F103" s="231"/>
      <c r="G103" s="83" t="s">
        <v>3</v>
      </c>
      <c r="H103" s="3"/>
      <c r="I103" s="3"/>
      <c r="J103" s="85">
        <v>289.62</v>
      </c>
      <c r="K103" s="8">
        <v>975</v>
      </c>
      <c r="L103" s="97">
        <f t="shared" si="13"/>
        <v>282379.5</v>
      </c>
    </row>
    <row r="104" spans="1:12" ht="30" customHeight="1" x14ac:dyDescent="0.2">
      <c r="A104" s="167">
        <f t="shared" si="8"/>
        <v>100</v>
      </c>
      <c r="B104" s="217"/>
      <c r="C104" s="220"/>
      <c r="D104" s="220"/>
      <c r="E104" s="83" t="s">
        <v>5</v>
      </c>
      <c r="F104" s="231"/>
      <c r="G104" s="83" t="s">
        <v>6</v>
      </c>
      <c r="H104" s="3"/>
      <c r="I104" s="3"/>
      <c r="J104" s="85">
        <v>155.27000000000001</v>
      </c>
      <c r="K104" s="8">
        <v>1812</v>
      </c>
      <c r="L104" s="97">
        <f t="shared" si="13"/>
        <v>281349.24</v>
      </c>
    </row>
    <row r="105" spans="1:12" ht="30" customHeight="1" x14ac:dyDescent="0.2">
      <c r="A105" s="167">
        <f t="shared" si="8"/>
        <v>101</v>
      </c>
      <c r="B105" s="217"/>
      <c r="C105" s="220"/>
      <c r="D105" s="220"/>
      <c r="E105" s="83" t="s">
        <v>7</v>
      </c>
      <c r="F105" s="231"/>
      <c r="G105" s="83" t="s">
        <v>6</v>
      </c>
      <c r="H105" s="3"/>
      <c r="I105" s="3"/>
      <c r="J105" s="85">
        <v>296.22000000000003</v>
      </c>
      <c r="K105" s="8">
        <v>1064</v>
      </c>
      <c r="L105" s="97">
        <f t="shared" si="13"/>
        <v>315178.08</v>
      </c>
    </row>
    <row r="106" spans="1:12" ht="30" customHeight="1" x14ac:dyDescent="0.2">
      <c r="A106" s="167">
        <f t="shared" si="8"/>
        <v>102</v>
      </c>
      <c r="B106" s="217" t="s">
        <v>61</v>
      </c>
      <c r="C106" s="220" t="s">
        <v>62</v>
      </c>
      <c r="D106" s="220" t="s">
        <v>63</v>
      </c>
      <c r="E106" s="83" t="s">
        <v>1</v>
      </c>
      <c r="F106" s="231"/>
      <c r="G106" s="83" t="s">
        <v>3</v>
      </c>
      <c r="H106" s="3"/>
      <c r="I106" s="3"/>
      <c r="J106" s="85">
        <v>1794.15</v>
      </c>
      <c r="K106" s="8">
        <v>2081</v>
      </c>
      <c r="L106" s="97">
        <f t="shared" si="13"/>
        <v>3733626.1500000004</v>
      </c>
    </row>
    <row r="107" spans="1:12" ht="30" customHeight="1" x14ac:dyDescent="0.2">
      <c r="A107" s="167">
        <f t="shared" si="8"/>
        <v>103</v>
      </c>
      <c r="B107" s="217"/>
      <c r="C107" s="220"/>
      <c r="D107" s="220"/>
      <c r="E107" s="83" t="s">
        <v>4</v>
      </c>
      <c r="F107" s="231"/>
      <c r="G107" s="83" t="s">
        <v>3</v>
      </c>
      <c r="H107" s="3"/>
      <c r="I107" s="3"/>
      <c r="J107" s="85">
        <v>781.56</v>
      </c>
      <c r="K107" s="8">
        <v>975</v>
      </c>
      <c r="L107" s="97">
        <f t="shared" si="13"/>
        <v>762021</v>
      </c>
    </row>
    <row r="108" spans="1:12" ht="30" customHeight="1" x14ac:dyDescent="0.2">
      <c r="A108" s="167">
        <f t="shared" si="8"/>
        <v>104</v>
      </c>
      <c r="B108" s="217"/>
      <c r="C108" s="220"/>
      <c r="D108" s="220"/>
      <c r="E108" s="83" t="s">
        <v>5</v>
      </c>
      <c r="F108" s="231"/>
      <c r="G108" s="83" t="s">
        <v>6</v>
      </c>
      <c r="H108" s="3"/>
      <c r="I108" s="3"/>
      <c r="J108" s="85">
        <v>262</v>
      </c>
      <c r="K108" s="8">
        <v>1812</v>
      </c>
      <c r="L108" s="97">
        <f t="shared" si="13"/>
        <v>474744</v>
      </c>
    </row>
    <row r="109" spans="1:12" ht="30" customHeight="1" x14ac:dyDescent="0.2">
      <c r="A109" s="167">
        <f t="shared" si="8"/>
        <v>105</v>
      </c>
      <c r="B109" s="217"/>
      <c r="C109" s="220"/>
      <c r="D109" s="220"/>
      <c r="E109" s="83" t="s">
        <v>7</v>
      </c>
      <c r="F109" s="231"/>
      <c r="G109" s="83" t="s">
        <v>6</v>
      </c>
      <c r="H109" s="3"/>
      <c r="I109" s="3"/>
      <c r="J109" s="85">
        <v>441.78</v>
      </c>
      <c r="K109" s="8">
        <v>1064</v>
      </c>
      <c r="L109" s="97">
        <f t="shared" si="13"/>
        <v>470053.92</v>
      </c>
    </row>
    <row r="110" spans="1:12" ht="30" customHeight="1" x14ac:dyDescent="0.2">
      <c r="A110" s="167">
        <f t="shared" si="8"/>
        <v>106</v>
      </c>
      <c r="B110" s="217" t="s">
        <v>61</v>
      </c>
      <c r="C110" s="220" t="s">
        <v>65</v>
      </c>
      <c r="D110" s="220" t="s">
        <v>66</v>
      </c>
      <c r="E110" s="83" t="s">
        <v>1</v>
      </c>
      <c r="F110" s="231"/>
      <c r="G110" s="83" t="s">
        <v>3</v>
      </c>
      <c r="H110" s="3"/>
      <c r="I110" s="3"/>
      <c r="J110" s="85">
        <v>131.75</v>
      </c>
      <c r="K110" s="8">
        <v>2081</v>
      </c>
      <c r="L110" s="97">
        <f t="shared" si="13"/>
        <v>274171.75</v>
      </c>
    </row>
    <row r="111" spans="1:12" ht="30" customHeight="1" x14ac:dyDescent="0.2">
      <c r="A111" s="167">
        <f t="shared" si="8"/>
        <v>107</v>
      </c>
      <c r="B111" s="217"/>
      <c r="C111" s="220"/>
      <c r="D111" s="220"/>
      <c r="E111" s="83" t="s">
        <v>4</v>
      </c>
      <c r="F111" s="231"/>
      <c r="G111" s="83" t="s">
        <v>3</v>
      </c>
      <c r="H111" s="3"/>
      <c r="I111" s="3"/>
      <c r="J111" s="85">
        <v>51.48</v>
      </c>
      <c r="K111" s="8">
        <v>975</v>
      </c>
      <c r="L111" s="97">
        <f t="shared" si="13"/>
        <v>50193</v>
      </c>
    </row>
    <row r="112" spans="1:12" ht="30" customHeight="1" x14ac:dyDescent="0.2">
      <c r="A112" s="167">
        <f t="shared" si="8"/>
        <v>108</v>
      </c>
      <c r="B112" s="217"/>
      <c r="C112" s="220"/>
      <c r="D112" s="220"/>
      <c r="E112" s="83" t="s">
        <v>5</v>
      </c>
      <c r="F112" s="231"/>
      <c r="G112" s="83" t="s">
        <v>6</v>
      </c>
      <c r="H112" s="3"/>
      <c r="I112" s="3"/>
      <c r="J112" s="85">
        <v>21.32</v>
      </c>
      <c r="K112" s="8">
        <v>1812</v>
      </c>
      <c r="L112" s="97">
        <f t="shared" si="13"/>
        <v>38631.840000000004</v>
      </c>
    </row>
    <row r="113" spans="1:12" ht="30" customHeight="1" x14ac:dyDescent="0.2">
      <c r="A113" s="167">
        <f t="shared" si="8"/>
        <v>109</v>
      </c>
      <c r="B113" s="217"/>
      <c r="C113" s="220"/>
      <c r="D113" s="220"/>
      <c r="E113" s="83" t="s">
        <v>7</v>
      </c>
      <c r="F113" s="231"/>
      <c r="G113" s="83" t="s">
        <v>6</v>
      </c>
      <c r="H113" s="3"/>
      <c r="I113" s="3"/>
      <c r="J113" s="85">
        <v>22.65</v>
      </c>
      <c r="K113" s="8">
        <v>1064</v>
      </c>
      <c r="L113" s="97">
        <f t="shared" si="13"/>
        <v>24099.599999999999</v>
      </c>
    </row>
    <row r="114" spans="1:12" ht="30" customHeight="1" x14ac:dyDescent="0.2">
      <c r="A114" s="167">
        <f t="shared" si="8"/>
        <v>110</v>
      </c>
      <c r="B114" s="217" t="s">
        <v>61</v>
      </c>
      <c r="C114" s="220" t="s">
        <v>117</v>
      </c>
      <c r="D114" s="220" t="s">
        <v>71</v>
      </c>
      <c r="E114" s="83" t="s">
        <v>1</v>
      </c>
      <c r="F114" s="231"/>
      <c r="G114" s="83" t="s">
        <v>3</v>
      </c>
      <c r="H114" s="3"/>
      <c r="I114" s="3"/>
      <c r="J114" s="85">
        <v>1652.8</v>
      </c>
      <c r="K114" s="8">
        <v>2081</v>
      </c>
      <c r="L114" s="97">
        <f t="shared" si="13"/>
        <v>3439476.8</v>
      </c>
    </row>
    <row r="115" spans="1:12" ht="30" customHeight="1" x14ac:dyDescent="0.2">
      <c r="A115" s="167">
        <f t="shared" si="8"/>
        <v>111</v>
      </c>
      <c r="B115" s="217"/>
      <c r="C115" s="220"/>
      <c r="D115" s="220"/>
      <c r="E115" s="83" t="s">
        <v>4</v>
      </c>
      <c r="F115" s="231"/>
      <c r="G115" s="83" t="s">
        <v>3</v>
      </c>
      <c r="H115" s="3"/>
      <c r="I115" s="3"/>
      <c r="J115" s="85">
        <v>588.15</v>
      </c>
      <c r="K115" s="8">
        <v>975</v>
      </c>
      <c r="L115" s="97">
        <f t="shared" si="13"/>
        <v>573446.25</v>
      </c>
    </row>
    <row r="116" spans="1:12" ht="30" customHeight="1" x14ac:dyDescent="0.2">
      <c r="A116" s="167">
        <f t="shared" si="8"/>
        <v>112</v>
      </c>
      <c r="B116" s="217"/>
      <c r="C116" s="220"/>
      <c r="D116" s="220"/>
      <c r="E116" s="83" t="s">
        <v>5</v>
      </c>
      <c r="F116" s="231"/>
      <c r="G116" s="83" t="s">
        <v>6</v>
      </c>
      <c r="H116" s="3"/>
      <c r="I116" s="3"/>
      <c r="J116" s="85">
        <v>254</v>
      </c>
      <c r="K116" s="8">
        <v>1812</v>
      </c>
      <c r="L116" s="97">
        <f t="shared" si="13"/>
        <v>460248</v>
      </c>
    </row>
    <row r="117" spans="1:12" ht="30" customHeight="1" x14ac:dyDescent="0.2">
      <c r="A117" s="167">
        <f t="shared" si="8"/>
        <v>113</v>
      </c>
      <c r="B117" s="217"/>
      <c r="C117" s="220"/>
      <c r="D117" s="220"/>
      <c r="E117" s="83" t="s">
        <v>7</v>
      </c>
      <c r="F117" s="231"/>
      <c r="G117" s="83" t="s">
        <v>6</v>
      </c>
      <c r="H117" s="3"/>
      <c r="I117" s="3"/>
      <c r="J117" s="85">
        <v>498.18</v>
      </c>
      <c r="K117" s="8">
        <v>1064</v>
      </c>
      <c r="L117" s="97">
        <f t="shared" si="13"/>
        <v>530063.52</v>
      </c>
    </row>
    <row r="118" spans="1:12" ht="30" customHeight="1" x14ac:dyDescent="0.2">
      <c r="A118" s="167">
        <f t="shared" si="8"/>
        <v>114</v>
      </c>
      <c r="B118" s="217" t="s">
        <v>61</v>
      </c>
      <c r="C118" s="220" t="s">
        <v>169</v>
      </c>
      <c r="D118" s="220" t="s">
        <v>72</v>
      </c>
      <c r="E118" s="83" t="s">
        <v>1</v>
      </c>
      <c r="F118" s="231"/>
      <c r="G118" s="83" t="s">
        <v>3</v>
      </c>
      <c r="H118" s="3"/>
      <c r="I118" s="3"/>
      <c r="J118" s="85">
        <v>381</v>
      </c>
      <c r="K118" s="8">
        <v>2081</v>
      </c>
      <c r="L118" s="97">
        <f t="shared" si="13"/>
        <v>792861</v>
      </c>
    </row>
    <row r="119" spans="1:12" ht="30" customHeight="1" x14ac:dyDescent="0.2">
      <c r="A119" s="167">
        <f t="shared" si="8"/>
        <v>115</v>
      </c>
      <c r="B119" s="217"/>
      <c r="C119" s="220"/>
      <c r="D119" s="220"/>
      <c r="E119" s="83" t="s">
        <v>4</v>
      </c>
      <c r="F119" s="231"/>
      <c r="G119" s="83" t="s">
        <v>3</v>
      </c>
      <c r="H119" s="3"/>
      <c r="I119" s="3"/>
      <c r="J119" s="85">
        <v>127</v>
      </c>
      <c r="K119" s="8">
        <v>975</v>
      </c>
      <c r="L119" s="97">
        <f t="shared" si="13"/>
        <v>123825</v>
      </c>
    </row>
    <row r="120" spans="1:12" ht="30" customHeight="1" x14ac:dyDescent="0.2">
      <c r="A120" s="167">
        <f t="shared" si="8"/>
        <v>116</v>
      </c>
      <c r="B120" s="217"/>
      <c r="C120" s="220"/>
      <c r="D120" s="220"/>
      <c r="E120" s="83" t="s">
        <v>5</v>
      </c>
      <c r="F120" s="231"/>
      <c r="G120" s="83" t="s">
        <v>6</v>
      </c>
      <c r="H120" s="3"/>
      <c r="I120" s="3"/>
      <c r="J120" s="85">
        <v>63.5</v>
      </c>
      <c r="K120" s="8">
        <v>1812</v>
      </c>
      <c r="L120" s="97">
        <f t="shared" si="13"/>
        <v>115062</v>
      </c>
    </row>
    <row r="121" spans="1:12" ht="30" customHeight="1" x14ac:dyDescent="0.2">
      <c r="A121" s="167">
        <f t="shared" si="8"/>
        <v>117</v>
      </c>
      <c r="B121" s="217"/>
      <c r="C121" s="220"/>
      <c r="D121" s="220"/>
      <c r="E121" s="83" t="s">
        <v>7</v>
      </c>
      <c r="F121" s="219"/>
      <c r="G121" s="83" t="s">
        <v>6</v>
      </c>
      <c r="H121" s="3"/>
      <c r="I121" s="3"/>
      <c r="J121" s="85">
        <v>127</v>
      </c>
      <c r="K121" s="8">
        <v>1064</v>
      </c>
      <c r="L121" s="97">
        <f t="shared" si="13"/>
        <v>135128</v>
      </c>
    </row>
    <row r="122" spans="1:12" ht="30" customHeight="1" x14ac:dyDescent="0.2">
      <c r="A122" s="167">
        <f t="shared" si="8"/>
        <v>118</v>
      </c>
      <c r="B122" s="217" t="s">
        <v>61</v>
      </c>
      <c r="C122" s="220" t="s">
        <v>168</v>
      </c>
      <c r="D122" s="220" t="s">
        <v>73</v>
      </c>
      <c r="E122" s="83" t="s">
        <v>1</v>
      </c>
      <c r="F122" s="230" t="s">
        <v>2</v>
      </c>
      <c r="G122" s="83" t="s">
        <v>3</v>
      </c>
      <c r="H122" s="3"/>
      <c r="I122" s="3"/>
      <c r="J122" s="85">
        <v>499.62</v>
      </c>
      <c r="K122" s="8">
        <v>2081</v>
      </c>
      <c r="L122" s="97">
        <f t="shared" si="13"/>
        <v>1039709.22</v>
      </c>
    </row>
    <row r="123" spans="1:12" ht="30" customHeight="1" x14ac:dyDescent="0.2">
      <c r="A123" s="167">
        <f t="shared" si="8"/>
        <v>119</v>
      </c>
      <c r="B123" s="217"/>
      <c r="C123" s="220"/>
      <c r="D123" s="220"/>
      <c r="E123" s="83" t="s">
        <v>4</v>
      </c>
      <c r="F123" s="231"/>
      <c r="G123" s="83" t="s">
        <v>3</v>
      </c>
      <c r="H123" s="3"/>
      <c r="I123" s="3"/>
      <c r="J123" s="85">
        <v>307.60000000000002</v>
      </c>
      <c r="K123" s="8">
        <v>975</v>
      </c>
      <c r="L123" s="97">
        <f t="shared" si="13"/>
        <v>299910</v>
      </c>
    </row>
    <row r="124" spans="1:12" ht="30" customHeight="1" x14ac:dyDescent="0.2">
      <c r="A124" s="167">
        <f t="shared" si="8"/>
        <v>120</v>
      </c>
      <c r="B124" s="217"/>
      <c r="C124" s="220"/>
      <c r="D124" s="220"/>
      <c r="E124" s="83" t="s">
        <v>5</v>
      </c>
      <c r="F124" s="231"/>
      <c r="G124" s="83" t="s">
        <v>6</v>
      </c>
      <c r="H124" s="3"/>
      <c r="I124" s="3"/>
      <c r="J124" s="85">
        <v>75.7</v>
      </c>
      <c r="K124" s="8">
        <v>1812</v>
      </c>
      <c r="L124" s="97">
        <f t="shared" si="13"/>
        <v>137168.4</v>
      </c>
    </row>
    <row r="125" spans="1:12" ht="30" customHeight="1" x14ac:dyDescent="0.2">
      <c r="A125" s="167">
        <f t="shared" si="8"/>
        <v>121</v>
      </c>
      <c r="B125" s="217"/>
      <c r="C125" s="220"/>
      <c r="D125" s="220"/>
      <c r="E125" s="83" t="s">
        <v>7</v>
      </c>
      <c r="F125" s="231"/>
      <c r="G125" s="83" t="s">
        <v>6</v>
      </c>
      <c r="H125" s="3"/>
      <c r="I125" s="3"/>
      <c r="J125" s="85">
        <v>151.4</v>
      </c>
      <c r="K125" s="8">
        <v>1064</v>
      </c>
      <c r="L125" s="97">
        <f t="shared" si="13"/>
        <v>161089.60000000001</v>
      </c>
    </row>
    <row r="126" spans="1:12" ht="30" customHeight="1" x14ac:dyDescent="0.2">
      <c r="A126" s="167">
        <f t="shared" si="8"/>
        <v>122</v>
      </c>
      <c r="B126" s="217" t="s">
        <v>61</v>
      </c>
      <c r="C126" s="220" t="s">
        <v>69</v>
      </c>
      <c r="D126" s="220" t="s">
        <v>74</v>
      </c>
      <c r="E126" s="83" t="s">
        <v>1</v>
      </c>
      <c r="F126" s="231"/>
      <c r="G126" s="83" t="s">
        <v>3</v>
      </c>
      <c r="H126" s="3"/>
      <c r="I126" s="3"/>
      <c r="J126" s="85">
        <v>897.1</v>
      </c>
      <c r="K126" s="8">
        <v>2081</v>
      </c>
      <c r="L126" s="97">
        <f t="shared" si="13"/>
        <v>1866865.1</v>
      </c>
    </row>
    <row r="127" spans="1:12" ht="30" customHeight="1" x14ac:dyDescent="0.2">
      <c r="A127" s="167">
        <f t="shared" si="8"/>
        <v>123</v>
      </c>
      <c r="B127" s="217"/>
      <c r="C127" s="220"/>
      <c r="D127" s="220"/>
      <c r="E127" s="83" t="s">
        <v>4</v>
      </c>
      <c r="F127" s="231"/>
      <c r="G127" s="83" t="s">
        <v>3</v>
      </c>
      <c r="H127" s="3"/>
      <c r="I127" s="3"/>
      <c r="J127" s="85">
        <v>422</v>
      </c>
      <c r="K127" s="8">
        <v>975</v>
      </c>
      <c r="L127" s="97">
        <f t="shared" si="13"/>
        <v>411450</v>
      </c>
    </row>
    <row r="128" spans="1:12" ht="30" customHeight="1" x14ac:dyDescent="0.2">
      <c r="A128" s="167">
        <f t="shared" si="8"/>
        <v>124</v>
      </c>
      <c r="B128" s="217"/>
      <c r="C128" s="220"/>
      <c r="D128" s="220"/>
      <c r="E128" s="83" t="s">
        <v>5</v>
      </c>
      <c r="F128" s="231"/>
      <c r="G128" s="83" t="s">
        <v>6</v>
      </c>
      <c r="H128" s="3"/>
      <c r="I128" s="3"/>
      <c r="J128" s="85">
        <v>116.25</v>
      </c>
      <c r="K128" s="8">
        <v>1812</v>
      </c>
      <c r="L128" s="97">
        <f t="shared" si="13"/>
        <v>210645</v>
      </c>
    </row>
    <row r="129" spans="1:12" ht="30" customHeight="1" x14ac:dyDescent="0.2">
      <c r="A129" s="167">
        <f t="shared" si="8"/>
        <v>125</v>
      </c>
      <c r="B129" s="217"/>
      <c r="C129" s="220"/>
      <c r="D129" s="220"/>
      <c r="E129" s="83" t="s">
        <v>7</v>
      </c>
      <c r="F129" s="231"/>
      <c r="G129" s="83" t="s">
        <v>6</v>
      </c>
      <c r="H129" s="3"/>
      <c r="I129" s="3"/>
      <c r="J129" s="85">
        <v>205.13</v>
      </c>
      <c r="K129" s="8">
        <v>1064</v>
      </c>
      <c r="L129" s="97">
        <f t="shared" si="13"/>
        <v>218258.32</v>
      </c>
    </row>
    <row r="130" spans="1:12" ht="30" customHeight="1" x14ac:dyDescent="0.2">
      <c r="A130" s="167">
        <f t="shared" si="8"/>
        <v>126</v>
      </c>
      <c r="B130" s="217" t="s">
        <v>61</v>
      </c>
      <c r="C130" s="220" t="s">
        <v>62</v>
      </c>
      <c r="D130" s="220" t="s">
        <v>75</v>
      </c>
      <c r="E130" s="83" t="s">
        <v>1</v>
      </c>
      <c r="F130" s="231"/>
      <c r="G130" s="83" t="s">
        <v>3</v>
      </c>
      <c r="H130" s="3"/>
      <c r="I130" s="3"/>
      <c r="J130" s="85">
        <v>728.8</v>
      </c>
      <c r="K130" s="8">
        <v>2081</v>
      </c>
      <c r="L130" s="97">
        <f t="shared" si="13"/>
        <v>1516632.7999999998</v>
      </c>
    </row>
    <row r="131" spans="1:12" ht="30" customHeight="1" x14ac:dyDescent="0.2">
      <c r="A131" s="167">
        <f t="shared" si="8"/>
        <v>127</v>
      </c>
      <c r="B131" s="217"/>
      <c r="C131" s="220"/>
      <c r="D131" s="220"/>
      <c r="E131" s="83" t="s">
        <v>4</v>
      </c>
      <c r="F131" s="231"/>
      <c r="G131" s="83" t="s">
        <v>3</v>
      </c>
      <c r="H131" s="3"/>
      <c r="I131" s="3"/>
      <c r="J131" s="85">
        <v>51.48</v>
      </c>
      <c r="K131" s="8">
        <v>975</v>
      </c>
      <c r="L131" s="97">
        <f t="shared" si="13"/>
        <v>50193</v>
      </c>
    </row>
    <row r="132" spans="1:12" ht="30" customHeight="1" x14ac:dyDescent="0.2">
      <c r="A132" s="167">
        <f t="shared" si="8"/>
        <v>128</v>
      </c>
      <c r="B132" s="217"/>
      <c r="C132" s="220"/>
      <c r="D132" s="220"/>
      <c r="E132" s="83" t="s">
        <v>5</v>
      </c>
      <c r="F132" s="231"/>
      <c r="G132" s="83" t="s">
        <v>6</v>
      </c>
      <c r="H132" s="3"/>
      <c r="I132" s="3"/>
      <c r="J132" s="85">
        <v>91.48</v>
      </c>
      <c r="K132" s="8">
        <v>1812</v>
      </c>
      <c r="L132" s="97">
        <f t="shared" si="13"/>
        <v>165761.76</v>
      </c>
    </row>
    <row r="133" spans="1:12" ht="30" customHeight="1" x14ac:dyDescent="0.2">
      <c r="A133" s="167">
        <f t="shared" si="8"/>
        <v>129</v>
      </c>
      <c r="B133" s="217"/>
      <c r="C133" s="220"/>
      <c r="D133" s="220"/>
      <c r="E133" s="83" t="s">
        <v>7</v>
      </c>
      <c r="F133" s="231"/>
      <c r="G133" s="83" t="s">
        <v>6</v>
      </c>
      <c r="H133" s="3"/>
      <c r="I133" s="3"/>
      <c r="J133" s="85">
        <v>169.77</v>
      </c>
      <c r="K133" s="8">
        <v>1064</v>
      </c>
      <c r="L133" s="97">
        <f t="shared" si="13"/>
        <v>180635.28</v>
      </c>
    </row>
    <row r="134" spans="1:12" ht="30" customHeight="1" x14ac:dyDescent="0.2">
      <c r="A134" s="167">
        <f t="shared" si="8"/>
        <v>130</v>
      </c>
      <c r="B134" s="217" t="s">
        <v>61</v>
      </c>
      <c r="C134" s="220" t="s">
        <v>167</v>
      </c>
      <c r="D134" s="220" t="s">
        <v>77</v>
      </c>
      <c r="E134" s="83" t="s">
        <v>1</v>
      </c>
      <c r="F134" s="231"/>
      <c r="G134" s="83" t="s">
        <v>3</v>
      </c>
      <c r="H134" s="3"/>
      <c r="I134" s="3"/>
      <c r="J134" s="85">
        <v>984.5</v>
      </c>
      <c r="K134" s="8">
        <v>2081</v>
      </c>
      <c r="L134" s="97">
        <f t="shared" si="13"/>
        <v>2048744.5</v>
      </c>
    </row>
    <row r="135" spans="1:12" ht="30" customHeight="1" x14ac:dyDescent="0.2">
      <c r="A135" s="167">
        <f t="shared" ref="A135:A147" si="14">A134+1</f>
        <v>131</v>
      </c>
      <c r="B135" s="217"/>
      <c r="C135" s="220"/>
      <c r="D135" s="220"/>
      <c r="E135" s="83" t="s">
        <v>4</v>
      </c>
      <c r="F135" s="231"/>
      <c r="G135" s="83" t="s">
        <v>3</v>
      </c>
      <c r="H135" s="3"/>
      <c r="I135" s="3"/>
      <c r="J135" s="85">
        <v>474.44</v>
      </c>
      <c r="K135" s="8">
        <v>975</v>
      </c>
      <c r="L135" s="97">
        <f t="shared" si="13"/>
        <v>462579</v>
      </c>
    </row>
    <row r="136" spans="1:12" ht="30" customHeight="1" x14ac:dyDescent="0.2">
      <c r="A136" s="167">
        <f t="shared" si="14"/>
        <v>132</v>
      </c>
      <c r="B136" s="217"/>
      <c r="C136" s="220"/>
      <c r="D136" s="220"/>
      <c r="E136" s="83" t="s">
        <v>5</v>
      </c>
      <c r="F136" s="231"/>
      <c r="G136" s="83" t="s">
        <v>6</v>
      </c>
      <c r="H136" s="3"/>
      <c r="I136" s="3"/>
      <c r="J136" s="85">
        <v>116.5</v>
      </c>
      <c r="K136" s="8">
        <v>1812</v>
      </c>
      <c r="L136" s="97">
        <f t="shared" si="13"/>
        <v>211098</v>
      </c>
    </row>
    <row r="137" spans="1:12" ht="30" customHeight="1" x14ac:dyDescent="0.2">
      <c r="A137" s="167">
        <f t="shared" si="14"/>
        <v>133</v>
      </c>
      <c r="B137" s="217"/>
      <c r="C137" s="220"/>
      <c r="D137" s="220"/>
      <c r="E137" s="83" t="s">
        <v>7</v>
      </c>
      <c r="F137" s="231"/>
      <c r="G137" s="83" t="s">
        <v>6</v>
      </c>
      <c r="H137" s="3"/>
      <c r="I137" s="3"/>
      <c r="J137" s="85">
        <v>225.26</v>
      </c>
      <c r="K137" s="8">
        <v>1064</v>
      </c>
      <c r="L137" s="97">
        <f t="shared" si="13"/>
        <v>239676.63999999998</v>
      </c>
    </row>
    <row r="138" spans="1:12" ht="30" customHeight="1" x14ac:dyDescent="0.2">
      <c r="A138" s="167">
        <f t="shared" si="14"/>
        <v>134</v>
      </c>
      <c r="B138" s="217" t="s">
        <v>61</v>
      </c>
      <c r="C138" s="220" t="s">
        <v>65</v>
      </c>
      <c r="D138" s="220" t="s">
        <v>78</v>
      </c>
      <c r="E138" s="83" t="s">
        <v>1</v>
      </c>
      <c r="F138" s="231"/>
      <c r="G138" s="83" t="s">
        <v>3</v>
      </c>
      <c r="H138" s="3"/>
      <c r="I138" s="3"/>
      <c r="J138" s="85">
        <v>3949.75</v>
      </c>
      <c r="K138" s="8">
        <v>2081</v>
      </c>
      <c r="L138" s="97">
        <f t="shared" si="13"/>
        <v>8219429.75</v>
      </c>
    </row>
    <row r="139" spans="1:12" ht="30" customHeight="1" x14ac:dyDescent="0.2">
      <c r="A139" s="167">
        <f t="shared" si="14"/>
        <v>135</v>
      </c>
      <c r="B139" s="217"/>
      <c r="C139" s="220"/>
      <c r="D139" s="220"/>
      <c r="E139" s="83" t="s">
        <v>4</v>
      </c>
      <c r="F139" s="231"/>
      <c r="G139" s="83" t="s">
        <v>3</v>
      </c>
      <c r="H139" s="3"/>
      <c r="I139" s="3"/>
      <c r="J139" s="85">
        <v>889.7</v>
      </c>
      <c r="K139" s="8">
        <v>975</v>
      </c>
      <c r="L139" s="97">
        <f t="shared" si="13"/>
        <v>867457.5</v>
      </c>
    </row>
    <row r="140" spans="1:12" ht="30" customHeight="1" x14ac:dyDescent="0.2">
      <c r="A140" s="167">
        <f t="shared" si="14"/>
        <v>136</v>
      </c>
      <c r="B140" s="217"/>
      <c r="C140" s="220"/>
      <c r="D140" s="220"/>
      <c r="E140" s="83" t="s">
        <v>5</v>
      </c>
      <c r="F140" s="231"/>
      <c r="G140" s="83" t="s">
        <v>6</v>
      </c>
      <c r="H140" s="3"/>
      <c r="I140" s="3"/>
      <c r="J140" s="85">
        <v>532.38</v>
      </c>
      <c r="K140" s="8">
        <v>1812</v>
      </c>
      <c r="L140" s="97">
        <f t="shared" si="13"/>
        <v>964672.55999999994</v>
      </c>
    </row>
    <row r="141" spans="1:12" ht="30" customHeight="1" x14ac:dyDescent="0.2">
      <c r="A141" s="167">
        <f t="shared" si="14"/>
        <v>137</v>
      </c>
      <c r="B141" s="217"/>
      <c r="C141" s="220"/>
      <c r="D141" s="220"/>
      <c r="E141" s="83" t="s">
        <v>7</v>
      </c>
      <c r="F141" s="219"/>
      <c r="G141" s="83" t="s">
        <v>6</v>
      </c>
      <c r="H141" s="3"/>
      <c r="I141" s="3"/>
      <c r="J141" s="85">
        <v>486.66</v>
      </c>
      <c r="K141" s="8">
        <v>1064</v>
      </c>
      <c r="L141" s="97">
        <f t="shared" si="13"/>
        <v>517806.24000000005</v>
      </c>
    </row>
    <row r="142" spans="1:12" ht="30" customHeight="1" x14ac:dyDescent="0.2">
      <c r="A142" s="167">
        <f t="shared" si="14"/>
        <v>138</v>
      </c>
      <c r="B142" s="217" t="s">
        <v>61</v>
      </c>
      <c r="C142" s="220" t="s">
        <v>112</v>
      </c>
      <c r="D142" s="220" t="s">
        <v>114</v>
      </c>
      <c r="E142" s="83" t="s">
        <v>1</v>
      </c>
      <c r="F142" s="220" t="s">
        <v>2</v>
      </c>
      <c r="G142" s="83" t="s">
        <v>3</v>
      </c>
      <c r="H142" s="3">
        <v>275</v>
      </c>
      <c r="I142" s="3">
        <v>7</v>
      </c>
      <c r="J142" s="85">
        <f>H142*I142</f>
        <v>1925</v>
      </c>
      <c r="K142" s="8">
        <v>2081</v>
      </c>
      <c r="L142" s="97">
        <f t="shared" si="13"/>
        <v>4005925</v>
      </c>
    </row>
    <row r="143" spans="1:12" ht="30" customHeight="1" x14ac:dyDescent="0.2">
      <c r="A143" s="167">
        <f t="shared" si="14"/>
        <v>139</v>
      </c>
      <c r="B143" s="217"/>
      <c r="C143" s="220"/>
      <c r="D143" s="220"/>
      <c r="E143" s="83" t="s">
        <v>4</v>
      </c>
      <c r="F143" s="220"/>
      <c r="G143" s="83" t="s">
        <v>3</v>
      </c>
      <c r="H143" s="3">
        <v>275</v>
      </c>
      <c r="I143" s="3">
        <v>3</v>
      </c>
      <c r="J143" s="85">
        <f>H143*I143</f>
        <v>825</v>
      </c>
      <c r="K143" s="8">
        <v>975</v>
      </c>
      <c r="L143" s="97">
        <f t="shared" si="13"/>
        <v>804375</v>
      </c>
    </row>
    <row r="144" spans="1:12" ht="30" customHeight="1" x14ac:dyDescent="0.2">
      <c r="A144" s="167">
        <f t="shared" si="14"/>
        <v>140</v>
      </c>
      <c r="B144" s="217"/>
      <c r="C144" s="220"/>
      <c r="D144" s="220"/>
      <c r="E144" s="83" t="s">
        <v>5</v>
      </c>
      <c r="F144" s="220"/>
      <c r="G144" s="83" t="s">
        <v>6</v>
      </c>
      <c r="H144" s="3">
        <v>275</v>
      </c>
      <c r="I144" s="3">
        <v>1</v>
      </c>
      <c r="J144" s="85">
        <f>H144*I144</f>
        <v>275</v>
      </c>
      <c r="K144" s="8">
        <v>1812</v>
      </c>
      <c r="L144" s="97">
        <f t="shared" si="13"/>
        <v>498300</v>
      </c>
    </row>
    <row r="145" spans="1:12" ht="30" customHeight="1" x14ac:dyDescent="0.2">
      <c r="A145" s="167">
        <f t="shared" si="14"/>
        <v>141</v>
      </c>
      <c r="B145" s="217"/>
      <c r="C145" s="220"/>
      <c r="D145" s="220"/>
      <c r="E145" s="83" t="s">
        <v>7</v>
      </c>
      <c r="F145" s="220"/>
      <c r="G145" s="83" t="s">
        <v>6</v>
      </c>
      <c r="H145" s="3">
        <v>275</v>
      </c>
      <c r="I145" s="3">
        <v>2</v>
      </c>
      <c r="J145" s="85">
        <f>H145*I145</f>
        <v>550</v>
      </c>
      <c r="K145" s="8">
        <v>1064</v>
      </c>
      <c r="L145" s="97">
        <f t="shared" si="13"/>
        <v>585200</v>
      </c>
    </row>
    <row r="146" spans="1:12" ht="30" customHeight="1" x14ac:dyDescent="0.2">
      <c r="A146" s="167">
        <f t="shared" si="14"/>
        <v>142</v>
      </c>
      <c r="B146" s="166" t="s">
        <v>61</v>
      </c>
      <c r="C146" s="83" t="s">
        <v>61</v>
      </c>
      <c r="D146" s="83" t="s">
        <v>67</v>
      </c>
      <c r="E146" s="83" t="s">
        <v>25</v>
      </c>
      <c r="F146" s="83" t="s">
        <v>110</v>
      </c>
      <c r="G146" s="83" t="s">
        <v>14</v>
      </c>
      <c r="H146" s="3"/>
      <c r="I146" s="3"/>
      <c r="J146" s="85">
        <v>1</v>
      </c>
      <c r="K146" s="8"/>
      <c r="L146" s="97">
        <v>37800000</v>
      </c>
    </row>
    <row r="147" spans="1:12" ht="30" customHeight="1" thickBot="1" x14ac:dyDescent="0.25">
      <c r="A147" s="168">
        <f t="shared" si="14"/>
        <v>143</v>
      </c>
      <c r="B147" s="169" t="s">
        <v>61</v>
      </c>
      <c r="C147" s="101" t="s">
        <v>61</v>
      </c>
      <c r="D147" s="101" t="s">
        <v>68</v>
      </c>
      <c r="E147" s="101" t="s">
        <v>25</v>
      </c>
      <c r="F147" s="101" t="s">
        <v>110</v>
      </c>
      <c r="G147" s="101" t="s">
        <v>14</v>
      </c>
      <c r="H147" s="102"/>
      <c r="I147" s="102"/>
      <c r="J147" s="103">
        <v>1</v>
      </c>
      <c r="K147" s="104"/>
      <c r="L147" s="105">
        <v>28000000</v>
      </c>
    </row>
    <row r="148" spans="1:12" ht="30" customHeight="1" x14ac:dyDescent="0.2">
      <c r="A148" s="167">
        <v>1</v>
      </c>
      <c r="B148" s="217" t="s">
        <v>53</v>
      </c>
      <c r="C148" s="83" t="s">
        <v>54</v>
      </c>
      <c r="D148" s="83" t="s">
        <v>183</v>
      </c>
      <c r="E148" s="83" t="s">
        <v>25</v>
      </c>
      <c r="F148" s="220" t="s">
        <v>105</v>
      </c>
      <c r="G148" s="83" t="s">
        <v>6</v>
      </c>
      <c r="H148" s="83">
        <v>122</v>
      </c>
      <c r="I148" s="83">
        <v>1</v>
      </c>
      <c r="J148" s="106">
        <f t="shared" ref="J148:J151" si="15">H148*I148</f>
        <v>122</v>
      </c>
      <c r="K148" s="106">
        <v>3835</v>
      </c>
      <c r="L148" s="97">
        <f t="shared" ref="L148:L162" si="16">J148*K148</f>
        <v>467870</v>
      </c>
    </row>
    <row r="149" spans="1:12" ht="30" customHeight="1" x14ac:dyDescent="0.2">
      <c r="A149" s="167">
        <v>2</v>
      </c>
      <c r="B149" s="217"/>
      <c r="C149" s="83" t="s">
        <v>130</v>
      </c>
      <c r="D149" s="83" t="s">
        <v>131</v>
      </c>
      <c r="E149" s="83" t="s">
        <v>132</v>
      </c>
      <c r="F149" s="220"/>
      <c r="G149" s="83" t="s">
        <v>14</v>
      </c>
      <c r="H149" s="83">
        <v>1</v>
      </c>
      <c r="I149" s="83">
        <v>1</v>
      </c>
      <c r="J149" s="106">
        <f t="shared" si="15"/>
        <v>1</v>
      </c>
      <c r="K149" s="106">
        <v>595000</v>
      </c>
      <c r="L149" s="97">
        <f t="shared" si="16"/>
        <v>595000</v>
      </c>
    </row>
    <row r="150" spans="1:12" ht="30" customHeight="1" x14ac:dyDescent="0.2">
      <c r="A150" s="167">
        <v>3</v>
      </c>
      <c r="B150" s="217"/>
      <c r="C150" s="83" t="s">
        <v>222</v>
      </c>
      <c r="D150" s="83" t="s">
        <v>223</v>
      </c>
      <c r="E150" s="83" t="s">
        <v>80</v>
      </c>
      <c r="F150" s="220"/>
      <c r="G150" s="83" t="s">
        <v>3</v>
      </c>
      <c r="H150" s="83">
        <v>8519</v>
      </c>
      <c r="I150" s="83">
        <v>1</v>
      </c>
      <c r="J150" s="106">
        <f t="shared" si="15"/>
        <v>8519</v>
      </c>
      <c r="K150" s="106">
        <v>226</v>
      </c>
      <c r="L150" s="97">
        <f t="shared" si="16"/>
        <v>1925294</v>
      </c>
    </row>
    <row r="151" spans="1:12" ht="30" customHeight="1" x14ac:dyDescent="0.2">
      <c r="A151" s="167">
        <v>4</v>
      </c>
      <c r="B151" s="217"/>
      <c r="C151" s="83" t="s">
        <v>60</v>
      </c>
      <c r="D151" s="83" t="s">
        <v>128</v>
      </c>
      <c r="E151" s="83" t="s">
        <v>18</v>
      </c>
      <c r="F151" s="83" t="s">
        <v>129</v>
      </c>
      <c r="G151" s="83" t="s">
        <v>3</v>
      </c>
      <c r="H151" s="83">
        <v>3459</v>
      </c>
      <c r="I151" s="83">
        <v>6</v>
      </c>
      <c r="J151" s="106">
        <f t="shared" si="15"/>
        <v>20754</v>
      </c>
      <c r="K151" s="106">
        <v>435</v>
      </c>
      <c r="L151" s="97">
        <f t="shared" si="16"/>
        <v>9027990</v>
      </c>
    </row>
    <row r="152" spans="1:12" ht="30" customHeight="1" x14ac:dyDescent="0.2">
      <c r="A152" s="167">
        <v>5</v>
      </c>
      <c r="B152" s="217"/>
      <c r="C152" s="83" t="s">
        <v>58</v>
      </c>
      <c r="D152" s="83" t="s">
        <v>59</v>
      </c>
      <c r="E152" s="83" t="s">
        <v>18</v>
      </c>
      <c r="F152" s="220" t="s">
        <v>20</v>
      </c>
      <c r="G152" s="83" t="s">
        <v>3</v>
      </c>
      <c r="H152" s="83"/>
      <c r="I152" s="83"/>
      <c r="J152" s="106">
        <v>1840</v>
      </c>
      <c r="K152" s="106">
        <v>916</v>
      </c>
      <c r="L152" s="97">
        <f t="shared" si="16"/>
        <v>1685440</v>
      </c>
    </row>
    <row r="153" spans="1:12" ht="30" customHeight="1" x14ac:dyDescent="0.2">
      <c r="A153" s="167">
        <v>6</v>
      </c>
      <c r="B153" s="217"/>
      <c r="C153" s="83" t="s">
        <v>56</v>
      </c>
      <c r="D153" s="83" t="s">
        <v>57</v>
      </c>
      <c r="E153" s="83" t="s">
        <v>18</v>
      </c>
      <c r="F153" s="220"/>
      <c r="G153" s="83" t="s">
        <v>3</v>
      </c>
      <c r="H153" s="83"/>
      <c r="I153" s="83"/>
      <c r="J153" s="106">
        <v>4256</v>
      </c>
      <c r="K153" s="106">
        <v>435</v>
      </c>
      <c r="L153" s="97">
        <f t="shared" si="16"/>
        <v>1851360</v>
      </c>
    </row>
    <row r="154" spans="1:12" ht="30" customHeight="1" x14ac:dyDescent="0.2">
      <c r="A154" s="167">
        <v>7</v>
      </c>
      <c r="B154" s="217"/>
      <c r="C154" s="220" t="s">
        <v>125</v>
      </c>
      <c r="D154" s="220" t="s">
        <v>214</v>
      </c>
      <c r="E154" s="83" t="s">
        <v>18</v>
      </c>
      <c r="F154" s="220"/>
      <c r="G154" s="83" t="s">
        <v>3</v>
      </c>
      <c r="H154" s="83">
        <v>471</v>
      </c>
      <c r="I154" s="83">
        <v>6</v>
      </c>
      <c r="J154" s="106">
        <f>H154*I154</f>
        <v>2826</v>
      </c>
      <c r="K154" s="106">
        <v>435</v>
      </c>
      <c r="L154" s="97">
        <f t="shared" si="16"/>
        <v>1229310</v>
      </c>
    </row>
    <row r="155" spans="1:12" ht="30" customHeight="1" x14ac:dyDescent="0.2">
      <c r="A155" s="167">
        <v>8</v>
      </c>
      <c r="B155" s="217"/>
      <c r="C155" s="220"/>
      <c r="D155" s="220"/>
      <c r="E155" s="83" t="s">
        <v>4</v>
      </c>
      <c r="F155" s="220"/>
      <c r="G155" s="83" t="s">
        <v>3</v>
      </c>
      <c r="H155" s="83">
        <v>471</v>
      </c>
      <c r="I155" s="83">
        <v>1.4</v>
      </c>
      <c r="J155" s="106">
        <f>H155*I155</f>
        <v>659.4</v>
      </c>
      <c r="K155" s="106">
        <v>773</v>
      </c>
      <c r="L155" s="97">
        <f t="shared" si="16"/>
        <v>509716.19999999995</v>
      </c>
    </row>
    <row r="156" spans="1:12" ht="30" customHeight="1" x14ac:dyDescent="0.2">
      <c r="A156" s="167">
        <v>9</v>
      </c>
      <c r="B156" s="217"/>
      <c r="C156" s="220"/>
      <c r="D156" s="220"/>
      <c r="E156" s="83" t="s">
        <v>16</v>
      </c>
      <c r="F156" s="220"/>
      <c r="G156" s="83" t="s">
        <v>3</v>
      </c>
      <c r="H156" s="83">
        <v>471</v>
      </c>
      <c r="I156" s="83">
        <v>1</v>
      </c>
      <c r="J156" s="106">
        <f>H156*I156</f>
        <v>471</v>
      </c>
      <c r="K156" s="106">
        <v>1850</v>
      </c>
      <c r="L156" s="97">
        <f t="shared" si="16"/>
        <v>871350</v>
      </c>
    </row>
    <row r="157" spans="1:12" ht="30" customHeight="1" x14ac:dyDescent="0.2">
      <c r="A157" s="167">
        <v>10</v>
      </c>
      <c r="B157" s="217"/>
      <c r="C157" s="220" t="s">
        <v>126</v>
      </c>
      <c r="D157" s="220" t="s">
        <v>127</v>
      </c>
      <c r="E157" s="83" t="s">
        <v>18</v>
      </c>
      <c r="F157" s="220"/>
      <c r="G157" s="83" t="s">
        <v>3</v>
      </c>
      <c r="H157" s="83">
        <v>153</v>
      </c>
      <c r="I157" s="83">
        <v>6</v>
      </c>
      <c r="J157" s="106">
        <f>H157*I157</f>
        <v>918</v>
      </c>
      <c r="K157" s="106">
        <v>435</v>
      </c>
      <c r="L157" s="97">
        <f>J157*K157</f>
        <v>399330</v>
      </c>
    </row>
    <row r="158" spans="1:12" ht="30" customHeight="1" x14ac:dyDescent="0.2">
      <c r="A158" s="167">
        <v>11</v>
      </c>
      <c r="B158" s="217"/>
      <c r="C158" s="220"/>
      <c r="D158" s="220"/>
      <c r="E158" s="83" t="s">
        <v>4</v>
      </c>
      <c r="F158" s="220"/>
      <c r="G158" s="83" t="s">
        <v>3</v>
      </c>
      <c r="H158" s="83">
        <v>306</v>
      </c>
      <c r="I158" s="83">
        <v>1.2</v>
      </c>
      <c r="J158" s="106">
        <f>H158*I158</f>
        <v>367.2</v>
      </c>
      <c r="K158" s="106">
        <v>975</v>
      </c>
      <c r="L158" s="97">
        <f>J158*K158</f>
        <v>358020</v>
      </c>
    </row>
    <row r="159" spans="1:12" ht="30" customHeight="1" x14ac:dyDescent="0.2">
      <c r="A159" s="167">
        <v>12</v>
      </c>
      <c r="B159" s="217"/>
      <c r="C159" s="220" t="s">
        <v>54</v>
      </c>
      <c r="D159" s="220" t="s">
        <v>55</v>
      </c>
      <c r="E159" s="83" t="s">
        <v>1</v>
      </c>
      <c r="F159" s="220" t="s">
        <v>2</v>
      </c>
      <c r="G159" s="83" t="s">
        <v>3</v>
      </c>
      <c r="H159" s="83"/>
      <c r="I159" s="83"/>
      <c r="J159" s="106">
        <v>878.95</v>
      </c>
      <c r="K159" s="106">
        <v>2081</v>
      </c>
      <c r="L159" s="97">
        <f t="shared" si="16"/>
        <v>1829094.9500000002</v>
      </c>
    </row>
    <row r="160" spans="1:12" ht="30" customHeight="1" x14ac:dyDescent="0.2">
      <c r="A160" s="167">
        <v>13</v>
      </c>
      <c r="B160" s="217"/>
      <c r="C160" s="220"/>
      <c r="D160" s="220"/>
      <c r="E160" s="83" t="s">
        <v>4</v>
      </c>
      <c r="F160" s="220"/>
      <c r="G160" s="83" t="s">
        <v>3</v>
      </c>
      <c r="H160" s="83"/>
      <c r="I160" s="83"/>
      <c r="J160" s="106">
        <v>346.64</v>
      </c>
      <c r="K160" s="106">
        <v>975</v>
      </c>
      <c r="L160" s="97">
        <f t="shared" si="16"/>
        <v>337974</v>
      </c>
    </row>
    <row r="161" spans="1:12" ht="30" customHeight="1" x14ac:dyDescent="0.2">
      <c r="A161" s="167">
        <v>14</v>
      </c>
      <c r="B161" s="217"/>
      <c r="C161" s="220"/>
      <c r="D161" s="220"/>
      <c r="E161" s="83" t="s">
        <v>16</v>
      </c>
      <c r="F161" s="220"/>
      <c r="G161" s="83" t="s">
        <v>6</v>
      </c>
      <c r="H161" s="83"/>
      <c r="I161" s="83"/>
      <c r="J161" s="106">
        <v>139.25</v>
      </c>
      <c r="K161" s="106">
        <v>1812</v>
      </c>
      <c r="L161" s="97">
        <f t="shared" si="16"/>
        <v>252321</v>
      </c>
    </row>
    <row r="162" spans="1:12" ht="30" customHeight="1" thickBot="1" x14ac:dyDescent="0.25">
      <c r="A162" s="168">
        <v>15</v>
      </c>
      <c r="B162" s="218"/>
      <c r="C162" s="221"/>
      <c r="D162" s="221"/>
      <c r="E162" s="101" t="s">
        <v>7</v>
      </c>
      <c r="F162" s="221"/>
      <c r="G162" s="101" t="s">
        <v>6</v>
      </c>
      <c r="H162" s="101"/>
      <c r="I162" s="101"/>
      <c r="J162" s="108">
        <v>285.3</v>
      </c>
      <c r="K162" s="108">
        <v>1064</v>
      </c>
      <c r="L162" s="105">
        <f t="shared" si="16"/>
        <v>303559.2</v>
      </c>
    </row>
    <row r="163" spans="1:12" ht="30" customHeight="1" x14ac:dyDescent="0.2">
      <c r="A163" s="170">
        <v>1</v>
      </c>
      <c r="B163" s="216" t="s">
        <v>48</v>
      </c>
      <c r="C163" s="84" t="s">
        <v>134</v>
      </c>
      <c r="D163" s="84" t="s">
        <v>135</v>
      </c>
      <c r="E163" s="84" t="s">
        <v>18</v>
      </c>
      <c r="F163" s="84" t="s">
        <v>105</v>
      </c>
      <c r="G163" s="84" t="s">
        <v>3</v>
      </c>
      <c r="H163" s="84">
        <v>1000</v>
      </c>
      <c r="I163" s="84">
        <v>6</v>
      </c>
      <c r="J163" s="176">
        <f>H163*I163</f>
        <v>6000</v>
      </c>
      <c r="K163" s="176">
        <v>485</v>
      </c>
      <c r="L163" s="177">
        <f>J163*K163</f>
        <v>2910000</v>
      </c>
    </row>
    <row r="164" spans="1:12" ht="30" customHeight="1" x14ac:dyDescent="0.2">
      <c r="A164" s="167">
        <v>2</v>
      </c>
      <c r="B164" s="217"/>
      <c r="C164" s="83" t="s">
        <v>49</v>
      </c>
      <c r="D164" s="83" t="s">
        <v>50</v>
      </c>
      <c r="E164" s="83" t="s">
        <v>18</v>
      </c>
      <c r="F164" s="83" t="s">
        <v>20</v>
      </c>
      <c r="G164" s="83" t="s">
        <v>3</v>
      </c>
      <c r="H164" s="83">
        <v>886</v>
      </c>
      <c r="I164" s="83">
        <v>6</v>
      </c>
      <c r="J164" s="106">
        <f>H164*I164</f>
        <v>5316</v>
      </c>
      <c r="K164" s="106">
        <v>435</v>
      </c>
      <c r="L164" s="121">
        <f>J164*K164</f>
        <v>2312460</v>
      </c>
    </row>
    <row r="165" spans="1:12" ht="30" customHeight="1" x14ac:dyDescent="0.2">
      <c r="A165" s="167">
        <v>3</v>
      </c>
      <c r="B165" s="217"/>
      <c r="C165" s="220" t="s">
        <v>48</v>
      </c>
      <c r="D165" s="220" t="s">
        <v>51</v>
      </c>
      <c r="E165" s="83" t="s">
        <v>1</v>
      </c>
      <c r="F165" s="220" t="s">
        <v>2</v>
      </c>
      <c r="G165" s="83" t="s">
        <v>3</v>
      </c>
      <c r="H165" s="83"/>
      <c r="I165" s="83"/>
      <c r="J165" s="106">
        <v>485.1</v>
      </c>
      <c r="K165" s="106">
        <v>2081</v>
      </c>
      <c r="L165" s="121">
        <f>J165*K165</f>
        <v>1009493.1000000001</v>
      </c>
    </row>
    <row r="166" spans="1:12" ht="30" customHeight="1" x14ac:dyDescent="0.2">
      <c r="A166" s="167">
        <v>4</v>
      </c>
      <c r="B166" s="217"/>
      <c r="C166" s="220"/>
      <c r="D166" s="220"/>
      <c r="E166" s="83" t="s">
        <v>4</v>
      </c>
      <c r="F166" s="220"/>
      <c r="G166" s="83" t="s">
        <v>3</v>
      </c>
      <c r="H166" s="83"/>
      <c r="I166" s="83"/>
      <c r="J166" s="106">
        <v>203.85</v>
      </c>
      <c r="K166" s="106">
        <v>975</v>
      </c>
      <c r="L166" s="121">
        <f t="shared" ref="L166:L190" si="17">J166*K166</f>
        <v>198753.75</v>
      </c>
    </row>
    <row r="167" spans="1:12" ht="30" customHeight="1" x14ac:dyDescent="0.2">
      <c r="A167" s="167">
        <v>5</v>
      </c>
      <c r="B167" s="217"/>
      <c r="C167" s="220"/>
      <c r="D167" s="220"/>
      <c r="E167" s="83" t="s">
        <v>16</v>
      </c>
      <c r="F167" s="220"/>
      <c r="G167" s="83" t="s">
        <v>6</v>
      </c>
      <c r="H167" s="83"/>
      <c r="I167" s="83"/>
      <c r="J167" s="106">
        <v>79.42</v>
      </c>
      <c r="K167" s="106">
        <v>1812</v>
      </c>
      <c r="L167" s="121">
        <f t="shared" si="17"/>
        <v>143909.04</v>
      </c>
    </row>
    <row r="168" spans="1:12" ht="30" customHeight="1" x14ac:dyDescent="0.2">
      <c r="A168" s="167">
        <v>6</v>
      </c>
      <c r="B168" s="217"/>
      <c r="C168" s="220"/>
      <c r="D168" s="220"/>
      <c r="E168" s="83" t="s">
        <v>7</v>
      </c>
      <c r="F168" s="220"/>
      <c r="G168" s="83" t="s">
        <v>6</v>
      </c>
      <c r="H168" s="83"/>
      <c r="I168" s="83"/>
      <c r="J168" s="106">
        <v>151</v>
      </c>
      <c r="K168" s="106">
        <v>1064</v>
      </c>
      <c r="L168" s="121">
        <f t="shared" si="17"/>
        <v>160664</v>
      </c>
    </row>
    <row r="169" spans="1:12" ht="30" customHeight="1" x14ac:dyDescent="0.2">
      <c r="A169" s="167">
        <v>7</v>
      </c>
      <c r="B169" s="217"/>
      <c r="C169" s="220" t="s">
        <v>48</v>
      </c>
      <c r="D169" s="220" t="s">
        <v>218</v>
      </c>
      <c r="E169" s="83" t="s">
        <v>1</v>
      </c>
      <c r="F169" s="220"/>
      <c r="G169" s="83" t="s">
        <v>3</v>
      </c>
      <c r="H169" s="83">
        <v>125</v>
      </c>
      <c r="I169" s="83">
        <v>6</v>
      </c>
      <c r="J169" s="106">
        <f>H169*I169</f>
        <v>750</v>
      </c>
      <c r="K169" s="106">
        <v>2081</v>
      </c>
      <c r="L169" s="121">
        <f t="shared" si="17"/>
        <v>1560750</v>
      </c>
    </row>
    <row r="170" spans="1:12" ht="30" customHeight="1" x14ac:dyDescent="0.2">
      <c r="A170" s="167">
        <v>8</v>
      </c>
      <c r="B170" s="217"/>
      <c r="C170" s="220"/>
      <c r="D170" s="220"/>
      <c r="E170" s="83" t="s">
        <v>4</v>
      </c>
      <c r="F170" s="220"/>
      <c r="G170" s="83" t="s">
        <v>3</v>
      </c>
      <c r="H170" s="83">
        <v>250</v>
      </c>
      <c r="I170" s="83">
        <v>1.5</v>
      </c>
      <c r="J170" s="106">
        <f t="shared" ref="J170:J172" si="18">H170*I170</f>
        <v>375</v>
      </c>
      <c r="K170" s="106">
        <v>975</v>
      </c>
      <c r="L170" s="121">
        <f t="shared" si="17"/>
        <v>365625</v>
      </c>
    </row>
    <row r="171" spans="1:12" ht="30" customHeight="1" x14ac:dyDescent="0.2">
      <c r="A171" s="167">
        <v>9</v>
      </c>
      <c r="B171" s="217"/>
      <c r="C171" s="220"/>
      <c r="D171" s="220"/>
      <c r="E171" s="83" t="s">
        <v>16</v>
      </c>
      <c r="F171" s="220"/>
      <c r="G171" s="83" t="s">
        <v>6</v>
      </c>
      <c r="H171" s="83">
        <v>269</v>
      </c>
      <c r="I171" s="83">
        <v>1</v>
      </c>
      <c r="J171" s="106">
        <f t="shared" si="18"/>
        <v>269</v>
      </c>
      <c r="K171" s="106">
        <v>1812</v>
      </c>
      <c r="L171" s="121">
        <f t="shared" si="17"/>
        <v>487428</v>
      </c>
    </row>
    <row r="172" spans="1:12" ht="30" customHeight="1" thickBot="1" x14ac:dyDescent="0.25">
      <c r="A172" s="168">
        <v>10</v>
      </c>
      <c r="B172" s="218"/>
      <c r="C172" s="221"/>
      <c r="D172" s="221"/>
      <c r="E172" s="101" t="s">
        <v>7</v>
      </c>
      <c r="F172" s="221"/>
      <c r="G172" s="101" t="s">
        <v>6</v>
      </c>
      <c r="H172" s="101">
        <v>250</v>
      </c>
      <c r="I172" s="101">
        <v>1</v>
      </c>
      <c r="J172" s="108">
        <f t="shared" si="18"/>
        <v>250</v>
      </c>
      <c r="K172" s="108">
        <v>1064</v>
      </c>
      <c r="L172" s="122">
        <f t="shared" si="17"/>
        <v>266000</v>
      </c>
    </row>
    <row r="173" spans="1:12" ht="30" customHeight="1" x14ac:dyDescent="0.2">
      <c r="A173" s="180">
        <v>1</v>
      </c>
      <c r="B173" s="227" t="s">
        <v>38</v>
      </c>
      <c r="C173" s="181" t="s">
        <v>43</v>
      </c>
      <c r="D173" s="119" t="s">
        <v>173</v>
      </c>
      <c r="E173" s="119" t="s">
        <v>25</v>
      </c>
      <c r="F173" s="233" t="s">
        <v>105</v>
      </c>
      <c r="G173" s="119" t="s">
        <v>14</v>
      </c>
      <c r="H173" s="124">
        <v>1</v>
      </c>
      <c r="I173" s="124">
        <v>1</v>
      </c>
      <c r="J173" s="182">
        <v>1</v>
      </c>
      <c r="K173" s="125">
        <v>185000</v>
      </c>
      <c r="L173" s="120">
        <f t="shared" si="17"/>
        <v>185000</v>
      </c>
    </row>
    <row r="174" spans="1:12" ht="30" customHeight="1" x14ac:dyDescent="0.2">
      <c r="A174" s="178">
        <v>2</v>
      </c>
      <c r="B174" s="228"/>
      <c r="C174" s="179" t="s">
        <v>44</v>
      </c>
      <c r="D174" s="83" t="s">
        <v>45</v>
      </c>
      <c r="E174" s="83" t="s">
        <v>4</v>
      </c>
      <c r="F174" s="220"/>
      <c r="G174" s="83" t="s">
        <v>3</v>
      </c>
      <c r="H174" s="3">
        <v>1294</v>
      </c>
      <c r="I174" s="6">
        <v>1.4</v>
      </c>
      <c r="J174" s="85">
        <f t="shared" ref="J174:J180" si="19">H174*I174</f>
        <v>1811.6</v>
      </c>
      <c r="K174" s="5">
        <v>845</v>
      </c>
      <c r="L174" s="121">
        <f t="shared" si="17"/>
        <v>1530802</v>
      </c>
    </row>
    <row r="175" spans="1:12" ht="30" customHeight="1" x14ac:dyDescent="0.2">
      <c r="A175" s="178">
        <v>3</v>
      </c>
      <c r="B175" s="228"/>
      <c r="C175" s="179" t="s">
        <v>39</v>
      </c>
      <c r="D175" s="83" t="s">
        <v>181</v>
      </c>
      <c r="E175" s="83" t="s">
        <v>25</v>
      </c>
      <c r="F175" s="220"/>
      <c r="G175" s="83" t="s">
        <v>6</v>
      </c>
      <c r="H175" s="3">
        <v>544</v>
      </c>
      <c r="I175" s="3">
        <v>1</v>
      </c>
      <c r="J175" s="85">
        <f t="shared" si="19"/>
        <v>544</v>
      </c>
      <c r="K175" s="5">
        <v>1650</v>
      </c>
      <c r="L175" s="121">
        <f t="shared" si="17"/>
        <v>897600</v>
      </c>
    </row>
    <row r="176" spans="1:12" ht="30" customHeight="1" x14ac:dyDescent="0.2">
      <c r="A176" s="178">
        <v>4</v>
      </c>
      <c r="B176" s="228"/>
      <c r="C176" s="179" t="s">
        <v>39</v>
      </c>
      <c r="D176" s="83" t="s">
        <v>230</v>
      </c>
      <c r="E176" s="83" t="s">
        <v>18</v>
      </c>
      <c r="F176" s="220"/>
      <c r="G176" s="83" t="s">
        <v>3</v>
      </c>
      <c r="H176" s="3">
        <v>496</v>
      </c>
      <c r="I176" s="3">
        <v>6</v>
      </c>
      <c r="J176" s="85">
        <f>H176*I176</f>
        <v>2976</v>
      </c>
      <c r="K176" s="5">
        <v>335</v>
      </c>
      <c r="L176" s="121">
        <f t="shared" si="17"/>
        <v>996960</v>
      </c>
    </row>
    <row r="177" spans="1:12" ht="30" customHeight="1" x14ac:dyDescent="0.2">
      <c r="A177" s="178">
        <v>5</v>
      </c>
      <c r="B177" s="228"/>
      <c r="C177" s="179" t="s">
        <v>30</v>
      </c>
      <c r="D177" s="83" t="s">
        <v>187</v>
      </c>
      <c r="E177" s="83" t="s">
        <v>18</v>
      </c>
      <c r="F177" s="83" t="s">
        <v>129</v>
      </c>
      <c r="G177" s="83" t="s">
        <v>37</v>
      </c>
      <c r="H177" s="3">
        <v>890</v>
      </c>
      <c r="I177" s="3">
        <v>6</v>
      </c>
      <c r="J177" s="85">
        <f>H177*I177</f>
        <v>5340</v>
      </c>
      <c r="K177" s="60">
        <v>435</v>
      </c>
      <c r="L177" s="121">
        <f>J177*K177</f>
        <v>2322900</v>
      </c>
    </row>
    <row r="178" spans="1:12" ht="30" customHeight="1" x14ac:dyDescent="0.2">
      <c r="A178" s="178">
        <v>6</v>
      </c>
      <c r="B178" s="228"/>
      <c r="C178" s="234" t="s">
        <v>42</v>
      </c>
      <c r="D178" s="220" t="s">
        <v>136</v>
      </c>
      <c r="E178" s="83" t="s">
        <v>18</v>
      </c>
      <c r="F178" s="220" t="s">
        <v>20</v>
      </c>
      <c r="G178" s="83" t="s">
        <v>3</v>
      </c>
      <c r="H178" s="3">
        <v>167</v>
      </c>
      <c r="I178" s="3">
        <v>7</v>
      </c>
      <c r="J178" s="85">
        <f t="shared" si="19"/>
        <v>1169</v>
      </c>
      <c r="K178" s="5">
        <v>498</v>
      </c>
      <c r="L178" s="121">
        <f t="shared" si="17"/>
        <v>582162</v>
      </c>
    </row>
    <row r="179" spans="1:12" ht="30" customHeight="1" x14ac:dyDescent="0.2">
      <c r="A179" s="178">
        <v>7</v>
      </c>
      <c r="B179" s="228"/>
      <c r="C179" s="234"/>
      <c r="D179" s="220"/>
      <c r="E179" s="83" t="s">
        <v>4</v>
      </c>
      <c r="F179" s="220"/>
      <c r="G179" s="83" t="s">
        <v>3</v>
      </c>
      <c r="H179" s="3">
        <v>334</v>
      </c>
      <c r="I179" s="3">
        <v>1.65</v>
      </c>
      <c r="J179" s="85">
        <f t="shared" si="19"/>
        <v>551.1</v>
      </c>
      <c r="K179" s="5">
        <v>1274.3499999999999</v>
      </c>
      <c r="L179" s="121">
        <f t="shared" si="17"/>
        <v>702294.28500000003</v>
      </c>
    </row>
    <row r="180" spans="1:12" ht="30" customHeight="1" x14ac:dyDescent="0.2">
      <c r="A180" s="178">
        <v>8</v>
      </c>
      <c r="B180" s="228"/>
      <c r="C180" s="179" t="s">
        <v>46</v>
      </c>
      <c r="D180" s="83" t="s">
        <v>111</v>
      </c>
      <c r="E180" s="83" t="s">
        <v>18</v>
      </c>
      <c r="F180" s="220"/>
      <c r="G180" s="83" t="s">
        <v>3</v>
      </c>
      <c r="H180" s="3">
        <v>303</v>
      </c>
      <c r="I180" s="3">
        <v>6</v>
      </c>
      <c r="J180" s="85">
        <f t="shared" si="19"/>
        <v>1818</v>
      </c>
      <c r="K180" s="5">
        <v>435</v>
      </c>
      <c r="L180" s="121">
        <f t="shared" si="17"/>
        <v>790830</v>
      </c>
    </row>
    <row r="181" spans="1:12" ht="30" customHeight="1" x14ac:dyDescent="0.2">
      <c r="A181" s="178">
        <v>9</v>
      </c>
      <c r="B181" s="228"/>
      <c r="C181" s="234" t="s">
        <v>43</v>
      </c>
      <c r="D181" s="220" t="s">
        <v>189</v>
      </c>
      <c r="E181" s="83" t="s">
        <v>18</v>
      </c>
      <c r="F181" s="220"/>
      <c r="G181" s="83" t="s">
        <v>3</v>
      </c>
      <c r="H181" s="3">
        <v>342</v>
      </c>
      <c r="I181" s="3">
        <v>7</v>
      </c>
      <c r="J181" s="85">
        <f>H181*I181</f>
        <v>2394</v>
      </c>
      <c r="K181" s="5">
        <v>498</v>
      </c>
      <c r="L181" s="121">
        <f t="shared" si="17"/>
        <v>1192212</v>
      </c>
    </row>
    <row r="182" spans="1:12" ht="30" customHeight="1" x14ac:dyDescent="0.2">
      <c r="A182" s="178">
        <v>10</v>
      </c>
      <c r="B182" s="228"/>
      <c r="C182" s="234"/>
      <c r="D182" s="220"/>
      <c r="E182" s="83" t="s">
        <v>4</v>
      </c>
      <c r="F182" s="220"/>
      <c r="G182" s="83" t="s">
        <v>3</v>
      </c>
      <c r="H182" s="3">
        <v>342</v>
      </c>
      <c r="I182" s="3">
        <v>1.6</v>
      </c>
      <c r="J182" s="85">
        <f>H182*I182</f>
        <v>547.20000000000005</v>
      </c>
      <c r="K182" s="5">
        <v>1255.6500000000001</v>
      </c>
      <c r="L182" s="121">
        <f t="shared" si="17"/>
        <v>687091.68</v>
      </c>
    </row>
    <row r="183" spans="1:12" ht="30" customHeight="1" x14ac:dyDescent="0.2">
      <c r="A183" s="178">
        <v>11</v>
      </c>
      <c r="B183" s="228"/>
      <c r="C183" s="234" t="s">
        <v>39</v>
      </c>
      <c r="D183" s="220" t="s">
        <v>41</v>
      </c>
      <c r="E183" s="83" t="s">
        <v>1</v>
      </c>
      <c r="F183" s="220" t="s">
        <v>2</v>
      </c>
      <c r="G183" s="83" t="s">
        <v>3</v>
      </c>
      <c r="H183" s="3">
        <v>205</v>
      </c>
      <c r="I183" s="3">
        <v>6</v>
      </c>
      <c r="J183" s="85">
        <v>1230</v>
      </c>
      <c r="K183" s="5">
        <v>2081</v>
      </c>
      <c r="L183" s="121">
        <f t="shared" si="17"/>
        <v>2559630</v>
      </c>
    </row>
    <row r="184" spans="1:12" ht="30" customHeight="1" x14ac:dyDescent="0.2">
      <c r="A184" s="178">
        <v>12</v>
      </c>
      <c r="B184" s="228"/>
      <c r="C184" s="234"/>
      <c r="D184" s="220"/>
      <c r="E184" s="83" t="s">
        <v>4</v>
      </c>
      <c r="F184" s="220"/>
      <c r="G184" s="83" t="s">
        <v>3</v>
      </c>
      <c r="H184" s="3">
        <v>205</v>
      </c>
      <c r="I184" s="3">
        <v>4</v>
      </c>
      <c r="J184" s="85">
        <v>820</v>
      </c>
      <c r="K184" s="5">
        <v>975</v>
      </c>
      <c r="L184" s="121">
        <f t="shared" si="17"/>
        <v>799500</v>
      </c>
    </row>
    <row r="185" spans="1:12" ht="30" customHeight="1" x14ac:dyDescent="0.2">
      <c r="A185" s="178">
        <v>13</v>
      </c>
      <c r="B185" s="228"/>
      <c r="C185" s="234"/>
      <c r="D185" s="220"/>
      <c r="E185" s="83" t="s">
        <v>16</v>
      </c>
      <c r="F185" s="220"/>
      <c r="G185" s="83" t="s">
        <v>40</v>
      </c>
      <c r="H185" s="3">
        <v>205</v>
      </c>
      <c r="I185" s="3">
        <v>1</v>
      </c>
      <c r="J185" s="85">
        <v>205</v>
      </c>
      <c r="K185" s="5">
        <v>1812</v>
      </c>
      <c r="L185" s="121">
        <f t="shared" si="17"/>
        <v>371460</v>
      </c>
    </row>
    <row r="186" spans="1:12" ht="30" customHeight="1" x14ac:dyDescent="0.2">
      <c r="A186" s="178">
        <v>14</v>
      </c>
      <c r="B186" s="228"/>
      <c r="C186" s="234"/>
      <c r="D186" s="220"/>
      <c r="E186" s="83" t="s">
        <v>7</v>
      </c>
      <c r="F186" s="220"/>
      <c r="G186" s="83" t="s">
        <v>6</v>
      </c>
      <c r="H186" s="3">
        <v>205</v>
      </c>
      <c r="I186" s="3">
        <v>2</v>
      </c>
      <c r="J186" s="85">
        <v>410</v>
      </c>
      <c r="K186" s="5">
        <v>1064</v>
      </c>
      <c r="L186" s="121">
        <f t="shared" si="17"/>
        <v>436240</v>
      </c>
    </row>
    <row r="187" spans="1:12" ht="30" customHeight="1" x14ac:dyDescent="0.2">
      <c r="A187" s="167">
        <v>15</v>
      </c>
      <c r="B187" s="228"/>
      <c r="C187" s="220" t="s">
        <v>39</v>
      </c>
      <c r="D187" s="220" t="s">
        <v>145</v>
      </c>
      <c r="E187" s="83" t="s">
        <v>1</v>
      </c>
      <c r="F187" s="220" t="s">
        <v>2</v>
      </c>
      <c r="G187" s="83" t="s">
        <v>3</v>
      </c>
      <c r="H187" s="3">
        <v>123</v>
      </c>
      <c r="I187" s="3">
        <v>7</v>
      </c>
      <c r="J187" s="85">
        <f>H187*I187</f>
        <v>861</v>
      </c>
      <c r="K187" s="5">
        <v>2081</v>
      </c>
      <c r="L187" s="121">
        <f t="shared" si="17"/>
        <v>1791741</v>
      </c>
    </row>
    <row r="188" spans="1:12" ht="30" customHeight="1" x14ac:dyDescent="0.2">
      <c r="A188" s="167">
        <v>16</v>
      </c>
      <c r="B188" s="228"/>
      <c r="C188" s="220"/>
      <c r="D188" s="220"/>
      <c r="E188" s="83" t="s">
        <v>4</v>
      </c>
      <c r="F188" s="220"/>
      <c r="G188" s="83" t="s">
        <v>3</v>
      </c>
      <c r="H188" s="3">
        <v>123</v>
      </c>
      <c r="I188" s="3">
        <v>3</v>
      </c>
      <c r="J188" s="85">
        <f>H188*I188</f>
        <v>369</v>
      </c>
      <c r="K188" s="5">
        <v>975</v>
      </c>
      <c r="L188" s="121">
        <f t="shared" si="17"/>
        <v>359775</v>
      </c>
    </row>
    <row r="189" spans="1:12" ht="30" customHeight="1" x14ac:dyDescent="0.2">
      <c r="A189" s="167">
        <v>17</v>
      </c>
      <c r="B189" s="228"/>
      <c r="C189" s="220"/>
      <c r="D189" s="220"/>
      <c r="E189" s="83" t="s">
        <v>16</v>
      </c>
      <c r="F189" s="220"/>
      <c r="G189" s="83" t="s">
        <v>40</v>
      </c>
      <c r="H189" s="3">
        <v>123</v>
      </c>
      <c r="I189" s="3">
        <v>1</v>
      </c>
      <c r="J189" s="85">
        <f>H189*I189</f>
        <v>123</v>
      </c>
      <c r="K189" s="5">
        <v>1812</v>
      </c>
      <c r="L189" s="121">
        <f t="shared" si="17"/>
        <v>222876</v>
      </c>
    </row>
    <row r="190" spans="1:12" ht="30" customHeight="1" x14ac:dyDescent="0.2">
      <c r="A190" s="167">
        <v>18</v>
      </c>
      <c r="B190" s="228"/>
      <c r="C190" s="220"/>
      <c r="D190" s="220"/>
      <c r="E190" s="83" t="s">
        <v>7</v>
      </c>
      <c r="F190" s="220"/>
      <c r="G190" s="83" t="s">
        <v>6</v>
      </c>
      <c r="H190" s="3">
        <v>123</v>
      </c>
      <c r="I190" s="3">
        <v>2</v>
      </c>
      <c r="J190" s="85">
        <f>H190*I190</f>
        <v>246</v>
      </c>
      <c r="K190" s="5">
        <v>1064</v>
      </c>
      <c r="L190" s="121">
        <f t="shared" si="17"/>
        <v>261744</v>
      </c>
    </row>
    <row r="191" spans="1:12" ht="30" customHeight="1" thickBot="1" x14ac:dyDescent="0.25">
      <c r="A191" s="168">
        <v>19</v>
      </c>
      <c r="B191" s="229"/>
      <c r="C191" s="101" t="s">
        <v>39</v>
      </c>
      <c r="D191" s="101" t="s">
        <v>240</v>
      </c>
      <c r="E191" s="83" t="s">
        <v>184</v>
      </c>
      <c r="F191" s="101" t="s">
        <v>174</v>
      </c>
      <c r="G191" s="101" t="s">
        <v>14</v>
      </c>
      <c r="H191" s="102"/>
      <c r="I191" s="102"/>
      <c r="J191" s="103">
        <v>1</v>
      </c>
      <c r="K191" s="126"/>
      <c r="L191" s="122">
        <v>46000000</v>
      </c>
    </row>
    <row r="192" spans="1:12" ht="30" customHeight="1" x14ac:dyDescent="0.2">
      <c r="A192" s="170">
        <v>1</v>
      </c>
      <c r="B192" s="227" t="s">
        <v>29</v>
      </c>
      <c r="C192" s="84" t="s">
        <v>137</v>
      </c>
      <c r="D192" s="84" t="s">
        <v>138</v>
      </c>
      <c r="E192" s="83" t="s">
        <v>80</v>
      </c>
      <c r="F192" s="219" t="s">
        <v>105</v>
      </c>
      <c r="G192" s="84" t="s">
        <v>3</v>
      </c>
      <c r="H192" s="84">
        <v>692</v>
      </c>
      <c r="I192" s="84">
        <v>6</v>
      </c>
      <c r="J192" s="171">
        <f t="shared" ref="J192:J205" si="20">H192*I192</f>
        <v>4152</v>
      </c>
      <c r="K192" s="171">
        <v>485</v>
      </c>
      <c r="L192" s="177">
        <f>J192*K192</f>
        <v>2013720</v>
      </c>
    </row>
    <row r="193" spans="1:12" ht="30" customHeight="1" x14ac:dyDescent="0.2">
      <c r="A193" s="167">
        <f>A192+1</f>
        <v>2</v>
      </c>
      <c r="B193" s="228"/>
      <c r="C193" s="220" t="s">
        <v>29</v>
      </c>
      <c r="D193" s="220" t="s">
        <v>180</v>
      </c>
      <c r="E193" s="83" t="s">
        <v>1</v>
      </c>
      <c r="F193" s="220"/>
      <c r="G193" s="83" t="s">
        <v>3</v>
      </c>
      <c r="H193" s="83">
        <v>222.8</v>
      </c>
      <c r="I193" s="83">
        <v>7</v>
      </c>
      <c r="J193" s="106">
        <f t="shared" si="20"/>
        <v>1559.6000000000001</v>
      </c>
      <c r="K193" s="106">
        <v>2352</v>
      </c>
      <c r="L193" s="121">
        <f>J193*K193</f>
        <v>3668179.2</v>
      </c>
    </row>
    <row r="194" spans="1:12" ht="30" customHeight="1" x14ac:dyDescent="0.2">
      <c r="A194" s="167">
        <f t="shared" ref="A194:A223" si="21">A193+1</f>
        <v>3</v>
      </c>
      <c r="B194" s="228"/>
      <c r="C194" s="220"/>
      <c r="D194" s="220"/>
      <c r="E194" s="83" t="s">
        <v>4</v>
      </c>
      <c r="F194" s="220"/>
      <c r="G194" s="83" t="s">
        <v>3</v>
      </c>
      <c r="H194" s="83">
        <v>445.6</v>
      </c>
      <c r="I194" s="83">
        <v>1.5</v>
      </c>
      <c r="J194" s="106">
        <f t="shared" si="20"/>
        <v>668.40000000000009</v>
      </c>
      <c r="K194" s="106">
        <v>1102</v>
      </c>
      <c r="L194" s="121">
        <f t="shared" ref="L194:L206" si="22">J194*K194</f>
        <v>736576.8</v>
      </c>
    </row>
    <row r="195" spans="1:12" ht="30" customHeight="1" x14ac:dyDescent="0.2">
      <c r="A195" s="167">
        <f t="shared" si="21"/>
        <v>4</v>
      </c>
      <c r="B195" s="228"/>
      <c r="C195" s="220"/>
      <c r="D195" s="220"/>
      <c r="E195" s="83" t="s">
        <v>16</v>
      </c>
      <c r="F195" s="220"/>
      <c r="G195" s="83" t="s">
        <v>6</v>
      </c>
      <c r="H195" s="83">
        <v>222.8</v>
      </c>
      <c r="I195" s="83">
        <v>1</v>
      </c>
      <c r="J195" s="106">
        <f t="shared" si="20"/>
        <v>222.8</v>
      </c>
      <c r="K195" s="106">
        <v>1996</v>
      </c>
      <c r="L195" s="121">
        <f t="shared" si="22"/>
        <v>444708.80000000005</v>
      </c>
    </row>
    <row r="196" spans="1:12" ht="30" customHeight="1" x14ac:dyDescent="0.2">
      <c r="A196" s="167">
        <f t="shared" si="21"/>
        <v>5</v>
      </c>
      <c r="B196" s="228"/>
      <c r="C196" s="220"/>
      <c r="D196" s="220"/>
      <c r="E196" s="83" t="s">
        <v>7</v>
      </c>
      <c r="F196" s="220"/>
      <c r="G196" s="83" t="s">
        <v>6</v>
      </c>
      <c r="H196" s="83">
        <v>222.8</v>
      </c>
      <c r="I196" s="83">
        <v>1</v>
      </c>
      <c r="J196" s="106">
        <f t="shared" si="20"/>
        <v>222.8</v>
      </c>
      <c r="K196" s="106">
        <v>1234</v>
      </c>
      <c r="L196" s="121">
        <f t="shared" si="22"/>
        <v>274935.2</v>
      </c>
    </row>
    <row r="197" spans="1:12" ht="30" customHeight="1" x14ac:dyDescent="0.2">
      <c r="A197" s="167">
        <f t="shared" si="21"/>
        <v>6</v>
      </c>
      <c r="B197" s="228"/>
      <c r="C197" s="220" t="s">
        <v>29</v>
      </c>
      <c r="D197" s="220" t="s">
        <v>175</v>
      </c>
      <c r="E197" s="83" t="s">
        <v>1</v>
      </c>
      <c r="F197" s="220"/>
      <c r="G197" s="83" t="s">
        <v>3</v>
      </c>
      <c r="H197" s="83">
        <v>461.3</v>
      </c>
      <c r="I197" s="83">
        <v>1</v>
      </c>
      <c r="J197" s="106">
        <f t="shared" si="20"/>
        <v>461.3</v>
      </c>
      <c r="K197" s="106">
        <v>2023</v>
      </c>
      <c r="L197" s="121">
        <f t="shared" si="22"/>
        <v>933209.9</v>
      </c>
    </row>
    <row r="198" spans="1:12" ht="30" customHeight="1" x14ac:dyDescent="0.2">
      <c r="A198" s="167">
        <f t="shared" si="21"/>
        <v>7</v>
      </c>
      <c r="B198" s="228"/>
      <c r="C198" s="220"/>
      <c r="D198" s="220"/>
      <c r="E198" s="83" t="s">
        <v>4</v>
      </c>
      <c r="F198" s="220"/>
      <c r="G198" s="83" t="s">
        <v>3</v>
      </c>
      <c r="H198" s="83">
        <v>86.4</v>
      </c>
      <c r="I198" s="83">
        <v>1.5</v>
      </c>
      <c r="J198" s="106">
        <f t="shared" si="20"/>
        <v>129.60000000000002</v>
      </c>
      <c r="K198" s="106">
        <v>948</v>
      </c>
      <c r="L198" s="121">
        <f t="shared" si="22"/>
        <v>122860.80000000002</v>
      </c>
    </row>
    <row r="199" spans="1:12" ht="30" customHeight="1" x14ac:dyDescent="0.2">
      <c r="A199" s="167">
        <f t="shared" si="21"/>
        <v>8</v>
      </c>
      <c r="B199" s="228"/>
      <c r="C199" s="220"/>
      <c r="D199" s="220"/>
      <c r="E199" s="83" t="s">
        <v>16</v>
      </c>
      <c r="F199" s="220"/>
      <c r="G199" s="83" t="s">
        <v>6</v>
      </c>
      <c r="H199" s="83">
        <v>88.6</v>
      </c>
      <c r="I199" s="83">
        <v>1</v>
      </c>
      <c r="J199" s="106">
        <f t="shared" si="20"/>
        <v>88.6</v>
      </c>
      <c r="K199" s="106">
        <v>1825.7</v>
      </c>
      <c r="L199" s="121">
        <f t="shared" si="22"/>
        <v>161757.01999999999</v>
      </c>
    </row>
    <row r="200" spans="1:12" ht="30" customHeight="1" x14ac:dyDescent="0.2">
      <c r="A200" s="167">
        <f t="shared" si="21"/>
        <v>9</v>
      </c>
      <c r="B200" s="228"/>
      <c r="C200" s="220"/>
      <c r="D200" s="220"/>
      <c r="E200" s="83" t="s">
        <v>7</v>
      </c>
      <c r="F200" s="220"/>
      <c r="G200" s="83" t="s">
        <v>6</v>
      </c>
      <c r="H200" s="83">
        <v>88.6</v>
      </c>
      <c r="I200" s="83">
        <v>1</v>
      </c>
      <c r="J200" s="106">
        <f t="shared" si="20"/>
        <v>88.6</v>
      </c>
      <c r="K200" s="106">
        <v>1062</v>
      </c>
      <c r="L200" s="121">
        <f t="shared" si="22"/>
        <v>94093.2</v>
      </c>
    </row>
    <row r="201" spans="1:12" ht="30" customHeight="1" x14ac:dyDescent="0.2">
      <c r="A201" s="167">
        <f t="shared" si="21"/>
        <v>10</v>
      </c>
      <c r="B201" s="228"/>
      <c r="C201" s="220" t="s">
        <v>176</v>
      </c>
      <c r="D201" s="220" t="s">
        <v>177</v>
      </c>
      <c r="E201" s="83" t="s">
        <v>147</v>
      </c>
      <c r="F201" s="220"/>
      <c r="G201" s="83" t="s">
        <v>3</v>
      </c>
      <c r="H201" s="83">
        <v>632</v>
      </c>
      <c r="I201" s="83">
        <v>7</v>
      </c>
      <c r="J201" s="106">
        <f t="shared" si="20"/>
        <v>4424</v>
      </c>
      <c r="K201" s="106">
        <v>485</v>
      </c>
      <c r="L201" s="121">
        <f t="shared" si="22"/>
        <v>2145640</v>
      </c>
    </row>
    <row r="202" spans="1:12" ht="30" customHeight="1" x14ac:dyDescent="0.2">
      <c r="A202" s="167">
        <f t="shared" si="21"/>
        <v>11</v>
      </c>
      <c r="B202" s="228"/>
      <c r="C202" s="220"/>
      <c r="D202" s="220"/>
      <c r="E202" s="83" t="s">
        <v>4</v>
      </c>
      <c r="F202" s="220"/>
      <c r="G202" s="83" t="s">
        <v>3</v>
      </c>
      <c r="H202" s="83">
        <v>632</v>
      </c>
      <c r="I202" s="83">
        <v>1.6</v>
      </c>
      <c r="J202" s="106">
        <f t="shared" si="20"/>
        <v>1011.2</v>
      </c>
      <c r="K202" s="106">
        <v>953.1</v>
      </c>
      <c r="L202" s="121">
        <f t="shared" si="22"/>
        <v>963774.72000000009</v>
      </c>
    </row>
    <row r="203" spans="1:12" ht="30" customHeight="1" x14ac:dyDescent="0.2">
      <c r="A203" s="167">
        <f t="shared" si="21"/>
        <v>12</v>
      </c>
      <c r="B203" s="228"/>
      <c r="C203" s="220" t="s">
        <v>176</v>
      </c>
      <c r="D203" s="220" t="s">
        <v>178</v>
      </c>
      <c r="E203" s="83" t="s">
        <v>147</v>
      </c>
      <c r="F203" s="220"/>
      <c r="G203" s="83" t="s">
        <v>3</v>
      </c>
      <c r="H203" s="83">
        <v>149</v>
      </c>
      <c r="I203" s="83">
        <v>7</v>
      </c>
      <c r="J203" s="106">
        <f t="shared" si="20"/>
        <v>1043</v>
      </c>
      <c r="K203" s="106">
        <v>485</v>
      </c>
      <c r="L203" s="121">
        <f t="shared" si="22"/>
        <v>505855</v>
      </c>
    </row>
    <row r="204" spans="1:12" ht="30" customHeight="1" x14ac:dyDescent="0.2">
      <c r="A204" s="167">
        <f t="shared" si="21"/>
        <v>13</v>
      </c>
      <c r="B204" s="228"/>
      <c r="C204" s="220"/>
      <c r="D204" s="220"/>
      <c r="E204" s="83" t="s">
        <v>4</v>
      </c>
      <c r="F204" s="220"/>
      <c r="G204" s="83" t="s">
        <v>3</v>
      </c>
      <c r="H204" s="83">
        <v>149</v>
      </c>
      <c r="I204" s="83">
        <v>1.6</v>
      </c>
      <c r="J204" s="106">
        <f t="shared" si="20"/>
        <v>238.4</v>
      </c>
      <c r="K204" s="106">
        <v>953.15</v>
      </c>
      <c r="L204" s="121">
        <f t="shared" si="22"/>
        <v>227230.96</v>
      </c>
    </row>
    <row r="205" spans="1:12" ht="30" customHeight="1" x14ac:dyDescent="0.2">
      <c r="A205" s="167">
        <f t="shared" si="21"/>
        <v>14</v>
      </c>
      <c r="B205" s="228"/>
      <c r="C205" s="83" t="s">
        <v>241</v>
      </c>
      <c r="D205" s="83" t="s">
        <v>133</v>
      </c>
      <c r="E205" s="83" t="s">
        <v>18</v>
      </c>
      <c r="F205" s="220"/>
      <c r="G205" s="83" t="s">
        <v>3</v>
      </c>
      <c r="H205" s="83">
        <v>980</v>
      </c>
      <c r="I205" s="83">
        <v>6</v>
      </c>
      <c r="J205" s="106">
        <f t="shared" si="20"/>
        <v>5880</v>
      </c>
      <c r="K205" s="106">
        <v>435</v>
      </c>
      <c r="L205" s="121">
        <f t="shared" si="22"/>
        <v>2557800</v>
      </c>
    </row>
    <row r="206" spans="1:12" ht="30" customHeight="1" x14ac:dyDescent="0.2">
      <c r="A206" s="167">
        <f t="shared" si="21"/>
        <v>15</v>
      </c>
      <c r="B206" s="228"/>
      <c r="C206" s="83" t="s">
        <v>29</v>
      </c>
      <c r="D206" s="83" t="s">
        <v>182</v>
      </c>
      <c r="E206" s="83" t="s">
        <v>25</v>
      </c>
      <c r="F206" s="220"/>
      <c r="G206" s="83" t="s">
        <v>6</v>
      </c>
      <c r="H206" s="83">
        <v>274</v>
      </c>
      <c r="I206" s="83">
        <v>1</v>
      </c>
      <c r="J206" s="106">
        <f>H206*I206</f>
        <v>274</v>
      </c>
      <c r="K206" s="106">
        <v>1850</v>
      </c>
      <c r="L206" s="121">
        <f t="shared" si="22"/>
        <v>506900</v>
      </c>
    </row>
    <row r="207" spans="1:12" ht="30" customHeight="1" x14ac:dyDescent="0.2">
      <c r="A207" s="167">
        <f t="shared" si="21"/>
        <v>16</v>
      </c>
      <c r="B207" s="228"/>
      <c r="C207" s="220" t="s">
        <v>31</v>
      </c>
      <c r="D207" s="220" t="s">
        <v>32</v>
      </c>
      <c r="E207" s="83" t="s">
        <v>144</v>
      </c>
      <c r="F207" s="230" t="s">
        <v>2</v>
      </c>
      <c r="G207" s="83" t="s">
        <v>3</v>
      </c>
      <c r="H207" s="83"/>
      <c r="I207" s="83"/>
      <c r="J207" s="106">
        <v>385.43</v>
      </c>
      <c r="K207" s="106">
        <v>1561</v>
      </c>
      <c r="L207" s="121">
        <f>J207*K207</f>
        <v>601656.23</v>
      </c>
    </row>
    <row r="208" spans="1:12" ht="30" customHeight="1" x14ac:dyDescent="0.2">
      <c r="A208" s="167">
        <f t="shared" si="21"/>
        <v>17</v>
      </c>
      <c r="B208" s="228"/>
      <c r="C208" s="220"/>
      <c r="D208" s="220"/>
      <c r="E208" s="83" t="s">
        <v>4</v>
      </c>
      <c r="F208" s="231"/>
      <c r="G208" s="83" t="s">
        <v>3</v>
      </c>
      <c r="H208" s="83"/>
      <c r="I208" s="83"/>
      <c r="J208" s="106">
        <v>212.18</v>
      </c>
      <c r="K208" s="106">
        <v>975</v>
      </c>
      <c r="L208" s="121">
        <f t="shared" ref="L208:L222" si="23">J208*K208</f>
        <v>206875.5</v>
      </c>
    </row>
    <row r="209" spans="1:12" ht="30" customHeight="1" x14ac:dyDescent="0.2">
      <c r="A209" s="167">
        <f t="shared" si="21"/>
        <v>18</v>
      </c>
      <c r="B209" s="228"/>
      <c r="C209" s="220"/>
      <c r="D209" s="220"/>
      <c r="E209" s="83" t="s">
        <v>5</v>
      </c>
      <c r="F209" s="231"/>
      <c r="G209" s="83" t="s">
        <v>6</v>
      </c>
      <c r="H209" s="83"/>
      <c r="I209" s="83"/>
      <c r="J209" s="106">
        <v>67.099999999999994</v>
      </c>
      <c r="K209" s="106">
        <v>1812</v>
      </c>
      <c r="L209" s="121">
        <f t="shared" si="23"/>
        <v>121585.19999999998</v>
      </c>
    </row>
    <row r="210" spans="1:12" ht="30" customHeight="1" x14ac:dyDescent="0.2">
      <c r="A210" s="167">
        <f t="shared" si="21"/>
        <v>19</v>
      </c>
      <c r="B210" s="228"/>
      <c r="C210" s="220"/>
      <c r="D210" s="220"/>
      <c r="E210" s="83" t="s">
        <v>7</v>
      </c>
      <c r="F210" s="231"/>
      <c r="G210" s="83" t="s">
        <v>6</v>
      </c>
      <c r="H210" s="83"/>
      <c r="I210" s="83"/>
      <c r="J210" s="106">
        <v>129.54</v>
      </c>
      <c r="K210" s="106">
        <v>1064</v>
      </c>
      <c r="L210" s="121">
        <f t="shared" si="23"/>
        <v>137830.56</v>
      </c>
    </row>
    <row r="211" spans="1:12" ht="30" customHeight="1" x14ac:dyDescent="0.2">
      <c r="A211" s="167">
        <f t="shared" si="21"/>
        <v>20</v>
      </c>
      <c r="B211" s="228"/>
      <c r="C211" s="220" t="s">
        <v>31</v>
      </c>
      <c r="D211" s="220" t="s">
        <v>35</v>
      </c>
      <c r="E211" s="83" t="s">
        <v>144</v>
      </c>
      <c r="F211" s="231"/>
      <c r="G211" s="83" t="s">
        <v>3</v>
      </c>
      <c r="H211" s="83"/>
      <c r="I211" s="83"/>
      <c r="J211" s="106">
        <v>397.4</v>
      </c>
      <c r="K211" s="106">
        <v>1561</v>
      </c>
      <c r="L211" s="121">
        <f t="shared" si="23"/>
        <v>620341.39999999991</v>
      </c>
    </row>
    <row r="212" spans="1:12" ht="30" customHeight="1" x14ac:dyDescent="0.2">
      <c r="A212" s="167">
        <f t="shared" si="21"/>
        <v>21</v>
      </c>
      <c r="B212" s="228"/>
      <c r="C212" s="220"/>
      <c r="D212" s="220"/>
      <c r="E212" s="83" t="s">
        <v>4</v>
      </c>
      <c r="F212" s="231"/>
      <c r="G212" s="83" t="s">
        <v>3</v>
      </c>
      <c r="H212" s="83"/>
      <c r="I212" s="83"/>
      <c r="J212" s="106">
        <v>219.03</v>
      </c>
      <c r="K212" s="106">
        <v>975</v>
      </c>
      <c r="L212" s="121">
        <f t="shared" si="23"/>
        <v>213554.25</v>
      </c>
    </row>
    <row r="213" spans="1:12" ht="30" customHeight="1" x14ac:dyDescent="0.2">
      <c r="A213" s="167">
        <f t="shared" si="21"/>
        <v>22</v>
      </c>
      <c r="B213" s="228"/>
      <c r="C213" s="220"/>
      <c r="D213" s="220"/>
      <c r="E213" s="83" t="s">
        <v>5</v>
      </c>
      <c r="F213" s="231"/>
      <c r="G213" s="83" t="s">
        <v>6</v>
      </c>
      <c r="H213" s="83"/>
      <c r="I213" s="83"/>
      <c r="J213" s="106">
        <v>69</v>
      </c>
      <c r="K213" s="106">
        <v>1812</v>
      </c>
      <c r="L213" s="121">
        <f t="shared" si="23"/>
        <v>125028</v>
      </c>
    </row>
    <row r="214" spans="1:12" ht="30" customHeight="1" x14ac:dyDescent="0.2">
      <c r="A214" s="167">
        <f t="shared" si="21"/>
        <v>23</v>
      </c>
      <c r="B214" s="228"/>
      <c r="C214" s="220"/>
      <c r="D214" s="220"/>
      <c r="E214" s="83" t="s">
        <v>7</v>
      </c>
      <c r="F214" s="231"/>
      <c r="G214" s="83" t="s">
        <v>6</v>
      </c>
      <c r="H214" s="83"/>
      <c r="I214" s="83"/>
      <c r="J214" s="106">
        <v>133.34</v>
      </c>
      <c r="K214" s="106">
        <v>1064</v>
      </c>
      <c r="L214" s="121">
        <f t="shared" si="23"/>
        <v>141873.76</v>
      </c>
    </row>
    <row r="215" spans="1:12" ht="30" customHeight="1" x14ac:dyDescent="0.2">
      <c r="A215" s="167">
        <f t="shared" si="21"/>
        <v>24</v>
      </c>
      <c r="B215" s="228"/>
      <c r="C215" s="220" t="s">
        <v>29</v>
      </c>
      <c r="D215" s="220" t="s">
        <v>33</v>
      </c>
      <c r="E215" s="83" t="s">
        <v>1</v>
      </c>
      <c r="F215" s="231"/>
      <c r="G215" s="83" t="s">
        <v>3</v>
      </c>
      <c r="H215" s="83"/>
      <c r="I215" s="83"/>
      <c r="J215" s="106">
        <v>974.5</v>
      </c>
      <c r="K215" s="106">
        <v>2081</v>
      </c>
      <c r="L215" s="121">
        <f t="shared" si="23"/>
        <v>2027934.5</v>
      </c>
    </row>
    <row r="216" spans="1:12" ht="30" customHeight="1" x14ac:dyDescent="0.2">
      <c r="A216" s="167">
        <f t="shared" si="21"/>
        <v>25</v>
      </c>
      <c r="B216" s="228"/>
      <c r="C216" s="220"/>
      <c r="D216" s="220"/>
      <c r="E216" s="83" t="s">
        <v>4</v>
      </c>
      <c r="F216" s="231"/>
      <c r="G216" s="83" t="s">
        <v>3</v>
      </c>
      <c r="H216" s="83"/>
      <c r="I216" s="83"/>
      <c r="J216" s="106">
        <v>372</v>
      </c>
      <c r="K216" s="106">
        <v>975</v>
      </c>
      <c r="L216" s="121">
        <f t="shared" si="23"/>
        <v>362700</v>
      </c>
    </row>
    <row r="217" spans="1:12" ht="30" customHeight="1" x14ac:dyDescent="0.2">
      <c r="A217" s="167">
        <f t="shared" si="21"/>
        <v>26</v>
      </c>
      <c r="B217" s="228"/>
      <c r="C217" s="220"/>
      <c r="D217" s="220"/>
      <c r="E217" s="83" t="s">
        <v>5</v>
      </c>
      <c r="F217" s="231"/>
      <c r="G217" s="83" t="s">
        <v>6</v>
      </c>
      <c r="H217" s="83"/>
      <c r="I217" s="83"/>
      <c r="J217" s="106">
        <v>155</v>
      </c>
      <c r="K217" s="106">
        <v>1812</v>
      </c>
      <c r="L217" s="121">
        <f t="shared" si="23"/>
        <v>280860</v>
      </c>
    </row>
    <row r="218" spans="1:12" ht="30" customHeight="1" x14ac:dyDescent="0.2">
      <c r="A218" s="167">
        <f t="shared" si="21"/>
        <v>27</v>
      </c>
      <c r="B218" s="228"/>
      <c r="C218" s="220"/>
      <c r="D218" s="220"/>
      <c r="E218" s="83" t="s">
        <v>7</v>
      </c>
      <c r="F218" s="231"/>
      <c r="G218" s="83" t="s">
        <v>6</v>
      </c>
      <c r="H218" s="83"/>
      <c r="I218" s="83"/>
      <c r="J218" s="106">
        <v>310</v>
      </c>
      <c r="K218" s="106">
        <v>1064</v>
      </c>
      <c r="L218" s="121">
        <f t="shared" si="23"/>
        <v>329840</v>
      </c>
    </row>
    <row r="219" spans="1:12" ht="30" customHeight="1" x14ac:dyDescent="0.2">
      <c r="A219" s="167">
        <f t="shared" si="21"/>
        <v>28</v>
      </c>
      <c r="B219" s="228"/>
      <c r="C219" s="220" t="s">
        <v>29</v>
      </c>
      <c r="D219" s="220" t="s">
        <v>34</v>
      </c>
      <c r="E219" s="83" t="s">
        <v>1</v>
      </c>
      <c r="F219" s="231"/>
      <c r="G219" s="83" t="s">
        <v>3</v>
      </c>
      <c r="H219" s="83"/>
      <c r="I219" s="83"/>
      <c r="J219" s="106">
        <v>1605</v>
      </c>
      <c r="K219" s="106">
        <v>2081</v>
      </c>
      <c r="L219" s="121">
        <f t="shared" si="23"/>
        <v>3340005</v>
      </c>
    </row>
    <row r="220" spans="1:12" ht="30" customHeight="1" x14ac:dyDescent="0.2">
      <c r="A220" s="167">
        <f t="shared" si="21"/>
        <v>29</v>
      </c>
      <c r="B220" s="228"/>
      <c r="C220" s="220"/>
      <c r="D220" s="220"/>
      <c r="E220" s="83" t="s">
        <v>4</v>
      </c>
      <c r="F220" s="231"/>
      <c r="G220" s="83" t="s">
        <v>3</v>
      </c>
      <c r="H220" s="83"/>
      <c r="I220" s="83"/>
      <c r="J220" s="106">
        <v>706.95</v>
      </c>
      <c r="K220" s="106">
        <v>975</v>
      </c>
      <c r="L220" s="121">
        <f t="shared" si="23"/>
        <v>689276.25</v>
      </c>
    </row>
    <row r="221" spans="1:12" ht="30" customHeight="1" x14ac:dyDescent="0.2">
      <c r="A221" s="167">
        <f t="shared" si="21"/>
        <v>30</v>
      </c>
      <c r="B221" s="228"/>
      <c r="C221" s="220"/>
      <c r="D221" s="220"/>
      <c r="E221" s="83" t="s">
        <v>5</v>
      </c>
      <c r="F221" s="231"/>
      <c r="G221" s="83" t="s">
        <v>6</v>
      </c>
      <c r="H221" s="83"/>
      <c r="I221" s="83"/>
      <c r="J221" s="106">
        <v>214.7</v>
      </c>
      <c r="K221" s="106">
        <v>1812</v>
      </c>
      <c r="L221" s="121">
        <f t="shared" si="23"/>
        <v>389036.39999999997</v>
      </c>
    </row>
    <row r="222" spans="1:12" ht="30" customHeight="1" x14ac:dyDescent="0.2">
      <c r="A222" s="167">
        <f t="shared" si="21"/>
        <v>31</v>
      </c>
      <c r="B222" s="228"/>
      <c r="C222" s="220"/>
      <c r="D222" s="220"/>
      <c r="E222" s="83" t="s">
        <v>7</v>
      </c>
      <c r="F222" s="219"/>
      <c r="G222" s="83" t="s">
        <v>6</v>
      </c>
      <c r="H222" s="83"/>
      <c r="I222" s="83"/>
      <c r="J222" s="106">
        <v>411</v>
      </c>
      <c r="K222" s="106">
        <v>1064</v>
      </c>
      <c r="L222" s="121">
        <f t="shared" si="23"/>
        <v>437304</v>
      </c>
    </row>
    <row r="223" spans="1:12" ht="30" customHeight="1" thickBot="1" x14ac:dyDescent="0.25">
      <c r="A223" s="168">
        <f t="shared" si="21"/>
        <v>32</v>
      </c>
      <c r="B223" s="229"/>
      <c r="C223" s="101" t="s">
        <v>29</v>
      </c>
      <c r="D223" s="101" t="s">
        <v>47</v>
      </c>
      <c r="E223" s="83" t="s">
        <v>184</v>
      </c>
      <c r="F223" s="101" t="s">
        <v>110</v>
      </c>
      <c r="G223" s="101" t="s">
        <v>14</v>
      </c>
      <c r="H223" s="101"/>
      <c r="I223" s="101"/>
      <c r="J223" s="108">
        <v>1</v>
      </c>
      <c r="K223" s="108"/>
      <c r="L223" s="122">
        <v>46000000</v>
      </c>
    </row>
    <row r="224" spans="1:12" ht="30" customHeight="1" x14ac:dyDescent="0.2">
      <c r="A224" s="170">
        <v>1</v>
      </c>
      <c r="B224" s="227" t="s">
        <v>21</v>
      </c>
      <c r="C224" s="84" t="s">
        <v>26</v>
      </c>
      <c r="D224" s="84" t="s">
        <v>224</v>
      </c>
      <c r="E224" s="84" t="s">
        <v>4</v>
      </c>
      <c r="F224" s="219" t="s">
        <v>105</v>
      </c>
      <c r="G224" s="84" t="s">
        <v>3</v>
      </c>
      <c r="H224" s="84">
        <v>85</v>
      </c>
      <c r="I224" s="84">
        <v>1.6</v>
      </c>
      <c r="J224" s="176">
        <f>H224*I224</f>
        <v>136</v>
      </c>
      <c r="K224" s="176">
        <v>845</v>
      </c>
      <c r="L224" s="177">
        <f>J224*K224</f>
        <v>114920</v>
      </c>
    </row>
    <row r="225" spans="1:12" ht="30" customHeight="1" x14ac:dyDescent="0.2">
      <c r="A225" s="167">
        <v>2</v>
      </c>
      <c r="B225" s="228"/>
      <c r="C225" s="83" t="s">
        <v>27</v>
      </c>
      <c r="D225" s="83" t="s">
        <v>28</v>
      </c>
      <c r="E225" s="83" t="s">
        <v>19</v>
      </c>
      <c r="F225" s="220"/>
      <c r="G225" s="83" t="s">
        <v>14</v>
      </c>
      <c r="H225" s="83"/>
      <c r="I225" s="83"/>
      <c r="J225" s="106">
        <v>1</v>
      </c>
      <c r="K225" s="106">
        <v>1920000</v>
      </c>
      <c r="L225" s="121">
        <v>1920000</v>
      </c>
    </row>
    <row r="226" spans="1:12" ht="30" customHeight="1" x14ac:dyDescent="0.2">
      <c r="A226" s="167">
        <v>3</v>
      </c>
      <c r="B226" s="228"/>
      <c r="C226" s="83" t="s">
        <v>21</v>
      </c>
      <c r="D226" s="83" t="s">
        <v>225</v>
      </c>
      <c r="E226" s="83" t="s">
        <v>132</v>
      </c>
      <c r="F226" s="220"/>
      <c r="G226" s="83" t="s">
        <v>14</v>
      </c>
      <c r="H226" s="83">
        <v>1</v>
      </c>
      <c r="I226" s="83">
        <v>1</v>
      </c>
      <c r="J226" s="106">
        <v>1</v>
      </c>
      <c r="K226" s="106">
        <v>380000</v>
      </c>
      <c r="L226" s="121">
        <v>380000</v>
      </c>
    </row>
    <row r="227" spans="1:12" ht="30" customHeight="1" x14ac:dyDescent="0.2">
      <c r="A227" s="167">
        <v>4</v>
      </c>
      <c r="B227" s="228"/>
      <c r="C227" s="83" t="s">
        <v>197</v>
      </c>
      <c r="D227" s="83" t="s">
        <v>226</v>
      </c>
      <c r="E227" s="83" t="s">
        <v>184</v>
      </c>
      <c r="F227" s="220"/>
      <c r="G227" s="83" t="s">
        <v>14</v>
      </c>
      <c r="H227" s="83">
        <v>1</v>
      </c>
      <c r="I227" s="83">
        <v>1</v>
      </c>
      <c r="J227" s="106">
        <v>1</v>
      </c>
      <c r="K227" s="106">
        <v>620000</v>
      </c>
      <c r="L227" s="121">
        <v>620000</v>
      </c>
    </row>
    <row r="228" spans="1:12" ht="30" customHeight="1" x14ac:dyDescent="0.2">
      <c r="A228" s="167">
        <v>5</v>
      </c>
      <c r="B228" s="228"/>
      <c r="C228" s="83" t="s">
        <v>171</v>
      </c>
      <c r="D228" s="83" t="s">
        <v>172</v>
      </c>
      <c r="E228" s="83" t="s">
        <v>18</v>
      </c>
      <c r="F228" s="83" t="s">
        <v>129</v>
      </c>
      <c r="G228" s="83" t="s">
        <v>3</v>
      </c>
      <c r="H228" s="85">
        <v>2074</v>
      </c>
      <c r="I228" s="83">
        <v>6</v>
      </c>
      <c r="J228" s="106">
        <f>H228*I228</f>
        <v>12444</v>
      </c>
      <c r="K228" s="106">
        <v>435</v>
      </c>
      <c r="L228" s="121">
        <f>J228*K228</f>
        <v>5413140</v>
      </c>
    </row>
    <row r="229" spans="1:12" ht="30" customHeight="1" x14ac:dyDescent="0.2">
      <c r="A229" s="167">
        <v>6</v>
      </c>
      <c r="B229" s="228"/>
      <c r="C229" s="220" t="s">
        <v>197</v>
      </c>
      <c r="D229" s="220" t="s">
        <v>113</v>
      </c>
      <c r="E229" s="83" t="s">
        <v>18</v>
      </c>
      <c r="F229" s="220" t="s">
        <v>20</v>
      </c>
      <c r="G229" s="83" t="s">
        <v>3</v>
      </c>
      <c r="H229" s="128">
        <v>153</v>
      </c>
      <c r="I229" s="83">
        <v>6</v>
      </c>
      <c r="J229" s="106">
        <f>H229*I229</f>
        <v>918</v>
      </c>
      <c r="K229" s="106">
        <v>498</v>
      </c>
      <c r="L229" s="121">
        <f t="shared" ref="L229:L230" si="24">J229*K229</f>
        <v>457164</v>
      </c>
    </row>
    <row r="230" spans="1:12" ht="30" customHeight="1" x14ac:dyDescent="0.2">
      <c r="A230" s="167">
        <v>7</v>
      </c>
      <c r="B230" s="228"/>
      <c r="C230" s="220"/>
      <c r="D230" s="220"/>
      <c r="E230" s="83" t="s">
        <v>4</v>
      </c>
      <c r="F230" s="220"/>
      <c r="G230" s="83" t="s">
        <v>3</v>
      </c>
      <c r="H230" s="128">
        <v>153</v>
      </c>
      <c r="I230" s="83">
        <v>1.5</v>
      </c>
      <c r="J230" s="106">
        <f>H230*I230</f>
        <v>229.5</v>
      </c>
      <c r="K230" s="106">
        <v>1188</v>
      </c>
      <c r="L230" s="121">
        <f t="shared" si="24"/>
        <v>272646</v>
      </c>
    </row>
    <row r="231" spans="1:12" ht="30" customHeight="1" x14ac:dyDescent="0.2">
      <c r="A231" s="167">
        <v>8</v>
      </c>
      <c r="B231" s="228"/>
      <c r="C231" s="220" t="s">
        <v>21</v>
      </c>
      <c r="D231" s="220" t="s">
        <v>22</v>
      </c>
      <c r="E231" s="83" t="s">
        <v>23</v>
      </c>
      <c r="F231" s="230" t="s">
        <v>2</v>
      </c>
      <c r="G231" s="83" t="s">
        <v>3</v>
      </c>
      <c r="H231" s="83"/>
      <c r="I231" s="83"/>
      <c r="J231" s="106">
        <v>298.92</v>
      </c>
      <c r="K231" s="106">
        <v>1585</v>
      </c>
      <c r="L231" s="97">
        <f>J231*K231</f>
        <v>473788.2</v>
      </c>
    </row>
    <row r="232" spans="1:12" ht="30" customHeight="1" x14ac:dyDescent="0.2">
      <c r="A232" s="167">
        <v>9</v>
      </c>
      <c r="B232" s="228"/>
      <c r="C232" s="220"/>
      <c r="D232" s="220"/>
      <c r="E232" s="83" t="s">
        <v>4</v>
      </c>
      <c r="F232" s="231"/>
      <c r="G232" s="83" t="s">
        <v>3</v>
      </c>
      <c r="H232" s="83"/>
      <c r="I232" s="83"/>
      <c r="J232" s="106">
        <v>110.06</v>
      </c>
      <c r="K232" s="106">
        <v>975</v>
      </c>
      <c r="L232" s="97">
        <f t="shared" ref="L232:L242" si="25">J232*K232</f>
        <v>107308.5</v>
      </c>
    </row>
    <row r="233" spans="1:12" ht="30" customHeight="1" x14ac:dyDescent="0.2">
      <c r="A233" s="167">
        <v>10</v>
      </c>
      <c r="B233" s="228"/>
      <c r="C233" s="220"/>
      <c r="D233" s="220"/>
      <c r="E233" s="83" t="s">
        <v>5</v>
      </c>
      <c r="F233" s="231"/>
      <c r="G233" s="83" t="s">
        <v>6</v>
      </c>
      <c r="H233" s="83"/>
      <c r="I233" s="83"/>
      <c r="J233" s="106">
        <v>69.06</v>
      </c>
      <c r="K233" s="106">
        <v>1812</v>
      </c>
      <c r="L233" s="97">
        <f t="shared" si="25"/>
        <v>125136.72</v>
      </c>
    </row>
    <row r="234" spans="1:12" ht="30" customHeight="1" x14ac:dyDescent="0.2">
      <c r="A234" s="167">
        <v>11</v>
      </c>
      <c r="B234" s="228"/>
      <c r="C234" s="220"/>
      <c r="D234" s="220"/>
      <c r="E234" s="83" t="s">
        <v>7</v>
      </c>
      <c r="F234" s="231"/>
      <c r="G234" s="83" t="s">
        <v>6</v>
      </c>
      <c r="H234" s="83"/>
      <c r="I234" s="83"/>
      <c r="J234" s="106">
        <v>58.11</v>
      </c>
      <c r="K234" s="106">
        <v>1064</v>
      </c>
      <c r="L234" s="97">
        <f t="shared" si="25"/>
        <v>61829.04</v>
      </c>
    </row>
    <row r="235" spans="1:12" ht="30" customHeight="1" x14ac:dyDescent="0.2">
      <c r="A235" s="167">
        <v>12</v>
      </c>
      <c r="B235" s="228"/>
      <c r="C235" s="220" t="s">
        <v>21</v>
      </c>
      <c r="D235" s="220" t="s">
        <v>24</v>
      </c>
      <c r="E235" s="83" t="s">
        <v>23</v>
      </c>
      <c r="F235" s="231"/>
      <c r="G235" s="83" t="s">
        <v>3</v>
      </c>
      <c r="H235" s="83"/>
      <c r="I235" s="83"/>
      <c r="J235" s="106">
        <v>307.44</v>
      </c>
      <c r="K235" s="106">
        <v>1585</v>
      </c>
      <c r="L235" s="97">
        <f t="shared" si="25"/>
        <v>487292.4</v>
      </c>
    </row>
    <row r="236" spans="1:12" ht="30" customHeight="1" x14ac:dyDescent="0.2">
      <c r="A236" s="167">
        <v>13</v>
      </c>
      <c r="B236" s="228"/>
      <c r="C236" s="220"/>
      <c r="D236" s="220"/>
      <c r="E236" s="83" t="s">
        <v>4</v>
      </c>
      <c r="F236" s="231"/>
      <c r="G236" s="83" t="s">
        <v>3</v>
      </c>
      <c r="H236" s="83"/>
      <c r="I236" s="83"/>
      <c r="J236" s="106">
        <v>98.06</v>
      </c>
      <c r="K236" s="106">
        <v>975</v>
      </c>
      <c r="L236" s="97">
        <f t="shared" si="25"/>
        <v>95608.5</v>
      </c>
    </row>
    <row r="237" spans="1:12" ht="30" customHeight="1" x14ac:dyDescent="0.2">
      <c r="A237" s="167">
        <v>14</v>
      </c>
      <c r="B237" s="228"/>
      <c r="C237" s="220"/>
      <c r="D237" s="220"/>
      <c r="E237" s="83" t="s">
        <v>5</v>
      </c>
      <c r="F237" s="231"/>
      <c r="G237" s="83" t="s">
        <v>6</v>
      </c>
      <c r="H237" s="83"/>
      <c r="I237" s="83"/>
      <c r="J237" s="106">
        <v>39.67</v>
      </c>
      <c r="K237" s="106">
        <v>1812</v>
      </c>
      <c r="L237" s="97">
        <f t="shared" si="25"/>
        <v>71882.040000000008</v>
      </c>
    </row>
    <row r="238" spans="1:12" ht="30" customHeight="1" x14ac:dyDescent="0.2">
      <c r="A238" s="167">
        <v>15</v>
      </c>
      <c r="B238" s="228"/>
      <c r="C238" s="220"/>
      <c r="D238" s="220"/>
      <c r="E238" s="83" t="s">
        <v>7</v>
      </c>
      <c r="F238" s="231"/>
      <c r="G238" s="83" t="s">
        <v>6</v>
      </c>
      <c r="H238" s="83"/>
      <c r="I238" s="83"/>
      <c r="J238" s="106">
        <v>39.67</v>
      </c>
      <c r="K238" s="106">
        <v>1064</v>
      </c>
      <c r="L238" s="97">
        <f t="shared" si="25"/>
        <v>42208.880000000005</v>
      </c>
    </row>
    <row r="239" spans="1:12" ht="30" customHeight="1" x14ac:dyDescent="0.2">
      <c r="A239" s="167">
        <v>16</v>
      </c>
      <c r="B239" s="228"/>
      <c r="C239" s="220" t="s">
        <v>21</v>
      </c>
      <c r="D239" s="220" t="s">
        <v>93</v>
      </c>
      <c r="E239" s="83" t="s">
        <v>23</v>
      </c>
      <c r="F239" s="231"/>
      <c r="G239" s="83" t="s">
        <v>6</v>
      </c>
      <c r="H239" s="83"/>
      <c r="I239" s="83"/>
      <c r="J239" s="106">
        <v>454.18</v>
      </c>
      <c r="K239" s="106">
        <v>1585</v>
      </c>
      <c r="L239" s="97">
        <f t="shared" si="25"/>
        <v>719875.3</v>
      </c>
    </row>
    <row r="240" spans="1:12" ht="30" customHeight="1" x14ac:dyDescent="0.2">
      <c r="A240" s="167">
        <v>17</v>
      </c>
      <c r="B240" s="228"/>
      <c r="C240" s="220"/>
      <c r="D240" s="220"/>
      <c r="E240" s="83" t="s">
        <v>4</v>
      </c>
      <c r="F240" s="231"/>
      <c r="G240" s="83" t="s">
        <v>6</v>
      </c>
      <c r="H240" s="83"/>
      <c r="I240" s="83"/>
      <c r="J240" s="106">
        <v>159.5</v>
      </c>
      <c r="K240" s="106">
        <v>975</v>
      </c>
      <c r="L240" s="97">
        <f t="shared" si="25"/>
        <v>155512.5</v>
      </c>
    </row>
    <row r="241" spans="1:12" ht="30" customHeight="1" x14ac:dyDescent="0.2">
      <c r="A241" s="167">
        <v>18</v>
      </c>
      <c r="B241" s="228"/>
      <c r="C241" s="220"/>
      <c r="D241" s="220"/>
      <c r="E241" s="83" t="s">
        <v>5</v>
      </c>
      <c r="F241" s="231"/>
      <c r="G241" s="83" t="s">
        <v>6</v>
      </c>
      <c r="H241" s="83"/>
      <c r="I241" s="83"/>
      <c r="J241" s="106">
        <v>73.3</v>
      </c>
      <c r="K241" s="106">
        <v>1812</v>
      </c>
      <c r="L241" s="97">
        <f t="shared" si="25"/>
        <v>132819.6</v>
      </c>
    </row>
    <row r="242" spans="1:12" ht="30" customHeight="1" thickBot="1" x14ac:dyDescent="0.25">
      <c r="A242" s="168">
        <v>19</v>
      </c>
      <c r="B242" s="229"/>
      <c r="C242" s="221"/>
      <c r="D242" s="221"/>
      <c r="E242" s="101" t="s">
        <v>7</v>
      </c>
      <c r="F242" s="232"/>
      <c r="G242" s="132" t="s">
        <v>6</v>
      </c>
      <c r="H242" s="132"/>
      <c r="I242" s="132"/>
      <c r="J242" s="133">
        <v>91.61</v>
      </c>
      <c r="K242" s="108">
        <v>1064</v>
      </c>
      <c r="L242" s="134">
        <f t="shared" si="25"/>
        <v>97473.04</v>
      </c>
    </row>
    <row r="243" spans="1:12" ht="30" customHeight="1" x14ac:dyDescent="0.2">
      <c r="A243" s="170">
        <v>1</v>
      </c>
      <c r="B243" s="216" t="s">
        <v>0</v>
      </c>
      <c r="C243" s="84" t="s">
        <v>15</v>
      </c>
      <c r="D243" s="84" t="s">
        <v>17</v>
      </c>
      <c r="E243" s="84" t="s">
        <v>4</v>
      </c>
      <c r="F243" s="219" t="s">
        <v>105</v>
      </c>
      <c r="G243" s="84" t="s">
        <v>3</v>
      </c>
      <c r="H243" s="84"/>
      <c r="I243" s="84"/>
      <c r="J243" s="176">
        <v>2850</v>
      </c>
      <c r="K243" s="176">
        <v>845</v>
      </c>
      <c r="L243" s="177">
        <f>J243*K243</f>
        <v>2408250</v>
      </c>
    </row>
    <row r="244" spans="1:12" ht="30" customHeight="1" x14ac:dyDescent="0.2">
      <c r="A244" s="167">
        <v>2</v>
      </c>
      <c r="B244" s="217"/>
      <c r="C244" s="220" t="s">
        <v>15</v>
      </c>
      <c r="D244" s="220" t="s">
        <v>227</v>
      </c>
      <c r="E244" s="83" t="s">
        <v>18</v>
      </c>
      <c r="F244" s="220"/>
      <c r="G244" s="83" t="s">
        <v>3</v>
      </c>
      <c r="H244" s="83">
        <v>203</v>
      </c>
      <c r="I244" s="83">
        <v>6</v>
      </c>
      <c r="J244" s="106">
        <f>H244*I244</f>
        <v>1218</v>
      </c>
      <c r="K244" s="106">
        <v>385</v>
      </c>
      <c r="L244" s="121">
        <f t="shared" ref="L244:L245" si="26">J244*K244</f>
        <v>468930</v>
      </c>
    </row>
    <row r="245" spans="1:12" ht="30" customHeight="1" x14ac:dyDescent="0.2">
      <c r="A245" s="167">
        <v>3</v>
      </c>
      <c r="B245" s="217"/>
      <c r="C245" s="220"/>
      <c r="D245" s="220"/>
      <c r="E245" s="83" t="s">
        <v>4</v>
      </c>
      <c r="F245" s="220"/>
      <c r="G245" s="83" t="s">
        <v>3</v>
      </c>
      <c r="H245" s="83">
        <v>203</v>
      </c>
      <c r="I245" s="83">
        <v>1.4</v>
      </c>
      <c r="J245" s="106">
        <f t="shared" ref="J245:J246" si="27">H245*I245</f>
        <v>284.2</v>
      </c>
      <c r="K245" s="106">
        <v>850</v>
      </c>
      <c r="L245" s="121">
        <f t="shared" si="26"/>
        <v>241570</v>
      </c>
    </row>
    <row r="246" spans="1:12" ht="30" customHeight="1" thickBot="1" x14ac:dyDescent="0.25">
      <c r="A246" s="168">
        <v>4</v>
      </c>
      <c r="B246" s="218"/>
      <c r="C246" s="101" t="s">
        <v>140</v>
      </c>
      <c r="D246" s="101" t="s">
        <v>141</v>
      </c>
      <c r="E246" s="101" t="s">
        <v>18</v>
      </c>
      <c r="F246" s="221"/>
      <c r="G246" s="101" t="s">
        <v>3</v>
      </c>
      <c r="H246" s="101">
        <v>241</v>
      </c>
      <c r="I246" s="101">
        <v>6</v>
      </c>
      <c r="J246" s="108">
        <f t="shared" si="27"/>
        <v>1446</v>
      </c>
      <c r="K246" s="108">
        <v>435</v>
      </c>
      <c r="L246" s="122">
        <f>J246*K246</f>
        <v>629010</v>
      </c>
    </row>
    <row r="247" spans="1:12" ht="30" customHeight="1" x14ac:dyDescent="0.2">
      <c r="J247" s="195"/>
      <c r="K247" s="195"/>
      <c r="L247" s="195"/>
    </row>
    <row r="248" spans="1:12" ht="30" customHeight="1" x14ac:dyDescent="0.2"/>
    <row r="249" spans="1:12" ht="30" customHeight="1" x14ac:dyDescent="0.2"/>
    <row r="250" spans="1:12" ht="30" customHeight="1" x14ac:dyDescent="0.2"/>
    <row r="251" spans="1:12" ht="30" customHeight="1" x14ac:dyDescent="0.2"/>
    <row r="252" spans="1:12" ht="30" customHeight="1" x14ac:dyDescent="0.2"/>
    <row r="253" spans="1:12" ht="30" customHeight="1" x14ac:dyDescent="0.2"/>
    <row r="254" spans="1:12" ht="30" customHeight="1" x14ac:dyDescent="0.2"/>
    <row r="255" spans="1:12" ht="30" customHeight="1" x14ac:dyDescent="0.2"/>
    <row r="256" spans="1:12" ht="30" customHeight="1" x14ac:dyDescent="0.2"/>
    <row r="257" ht="30" customHeight="1" x14ac:dyDescent="0.2"/>
    <row r="258" ht="30" customHeight="1" x14ac:dyDescent="0.2"/>
    <row r="259" ht="30" customHeight="1" x14ac:dyDescent="0.2"/>
    <row r="260" ht="30" customHeight="1" x14ac:dyDescent="0.2"/>
    <row r="261" ht="30" customHeight="1" x14ac:dyDescent="0.2"/>
    <row r="262" ht="30" customHeight="1" x14ac:dyDescent="0.2"/>
    <row r="263" ht="30" customHeight="1" x14ac:dyDescent="0.2"/>
    <row r="264" ht="30" customHeight="1" x14ac:dyDescent="0.2"/>
    <row r="265" ht="30" customHeight="1" x14ac:dyDescent="0.2"/>
    <row r="266" ht="30" customHeight="1" x14ac:dyDescent="0.2"/>
    <row r="267" ht="30" customHeight="1" x14ac:dyDescent="0.2"/>
    <row r="268" ht="30" customHeight="1" x14ac:dyDescent="0.2"/>
    <row r="269" ht="30" customHeight="1" x14ac:dyDescent="0.2"/>
    <row r="270" ht="30" customHeight="1" x14ac:dyDescent="0.2"/>
  </sheetData>
  <autoFilter ref="A4:L268" xr:uid="{00000000-0009-0000-0000-000000000000}"/>
  <mergeCells count="185">
    <mergeCell ref="B163:B172"/>
    <mergeCell ref="C165:C168"/>
    <mergeCell ref="C187:C190"/>
    <mergeCell ref="C207:C210"/>
    <mergeCell ref="C1:M1"/>
    <mergeCell ref="C2:M2"/>
    <mergeCell ref="C3:M3"/>
    <mergeCell ref="B22:B25"/>
    <mergeCell ref="C22:C25"/>
    <mergeCell ref="B94:B95"/>
    <mergeCell ref="C94:C95"/>
    <mergeCell ref="B134:B137"/>
    <mergeCell ref="C134:C137"/>
    <mergeCell ref="B138:B141"/>
    <mergeCell ref="C138:C141"/>
    <mergeCell ref="B142:B145"/>
    <mergeCell ref="C142:C145"/>
    <mergeCell ref="C197:C200"/>
    <mergeCell ref="D5:D8"/>
    <mergeCell ref="F5:F21"/>
    <mergeCell ref="B10:B11"/>
    <mergeCell ref="C10:C11"/>
    <mergeCell ref="D10:D11"/>
    <mergeCell ref="B12:B15"/>
    <mergeCell ref="C12:C15"/>
    <mergeCell ref="D12:D15"/>
    <mergeCell ref="B16:B19"/>
    <mergeCell ref="C16:C19"/>
    <mergeCell ref="D16:D19"/>
    <mergeCell ref="B5:B8"/>
    <mergeCell ref="C5:C8"/>
    <mergeCell ref="D22:D25"/>
    <mergeCell ref="F22:F42"/>
    <mergeCell ref="B26:B28"/>
    <mergeCell ref="C26:C28"/>
    <mergeCell ref="D26:D28"/>
    <mergeCell ref="B29:B30"/>
    <mergeCell ref="C29:C30"/>
    <mergeCell ref="D29:D30"/>
    <mergeCell ref="B31:B32"/>
    <mergeCell ref="C31:C32"/>
    <mergeCell ref="D31:D32"/>
    <mergeCell ref="B33:B34"/>
    <mergeCell ref="C33:C34"/>
    <mergeCell ref="D33:D34"/>
    <mergeCell ref="B35:B36"/>
    <mergeCell ref="C35:C36"/>
    <mergeCell ref="D35:D36"/>
    <mergeCell ref="B37:B38"/>
    <mergeCell ref="C37:C38"/>
    <mergeCell ref="D37:D38"/>
    <mergeCell ref="B39:B42"/>
    <mergeCell ref="C39:C42"/>
    <mergeCell ref="D39:D42"/>
    <mergeCell ref="F43:F62"/>
    <mergeCell ref="B44:B47"/>
    <mergeCell ref="C44:C47"/>
    <mergeCell ref="D44:D47"/>
    <mergeCell ref="B48:B50"/>
    <mergeCell ref="C48:C50"/>
    <mergeCell ref="D48:D50"/>
    <mergeCell ref="B51:B54"/>
    <mergeCell ref="C51:C54"/>
    <mergeCell ref="D51:D54"/>
    <mergeCell ref="B55:B58"/>
    <mergeCell ref="C55:C58"/>
    <mergeCell ref="D55:D58"/>
    <mergeCell ref="F63:F82"/>
    <mergeCell ref="B65:B68"/>
    <mergeCell ref="C65:C68"/>
    <mergeCell ref="D65:D68"/>
    <mergeCell ref="B69:B71"/>
    <mergeCell ref="C69:C71"/>
    <mergeCell ref="D69:D71"/>
    <mergeCell ref="B76:B78"/>
    <mergeCell ref="C76:C78"/>
    <mergeCell ref="D76:D78"/>
    <mergeCell ref="B79:B82"/>
    <mergeCell ref="C79:C82"/>
    <mergeCell ref="D79:D82"/>
    <mergeCell ref="D83:D84"/>
    <mergeCell ref="F83:F88"/>
    <mergeCell ref="F90:F101"/>
    <mergeCell ref="B91:B93"/>
    <mergeCell ref="C91:C93"/>
    <mergeCell ref="D91:D93"/>
    <mergeCell ref="D94:D95"/>
    <mergeCell ref="B96:B97"/>
    <mergeCell ref="C96:C97"/>
    <mergeCell ref="D96:D97"/>
    <mergeCell ref="B99:B100"/>
    <mergeCell ref="C99:C100"/>
    <mergeCell ref="D99:D100"/>
    <mergeCell ref="C83:C84"/>
    <mergeCell ref="D102:D105"/>
    <mergeCell ref="F102:F121"/>
    <mergeCell ref="B106:B109"/>
    <mergeCell ref="C106:C109"/>
    <mergeCell ref="D106:D109"/>
    <mergeCell ref="B110:B113"/>
    <mergeCell ref="C110:C113"/>
    <mergeCell ref="D110:D113"/>
    <mergeCell ref="B114:B117"/>
    <mergeCell ref="C114:C117"/>
    <mergeCell ref="D114:D117"/>
    <mergeCell ref="B118:B121"/>
    <mergeCell ref="C118:C121"/>
    <mergeCell ref="D118:D121"/>
    <mergeCell ref="B102:B105"/>
    <mergeCell ref="C102:C105"/>
    <mergeCell ref="D122:D125"/>
    <mergeCell ref="F122:F141"/>
    <mergeCell ref="B126:B129"/>
    <mergeCell ref="C126:C129"/>
    <mergeCell ref="D126:D129"/>
    <mergeCell ref="B130:B133"/>
    <mergeCell ref="C130:C133"/>
    <mergeCell ref="D130:D133"/>
    <mergeCell ref="D134:D137"/>
    <mergeCell ref="D138:D141"/>
    <mergeCell ref="B122:B125"/>
    <mergeCell ref="C122:C125"/>
    <mergeCell ref="D142:D145"/>
    <mergeCell ref="F142:F145"/>
    <mergeCell ref="B148:B162"/>
    <mergeCell ref="F148:F150"/>
    <mergeCell ref="F152:F158"/>
    <mergeCell ref="C154:C156"/>
    <mergeCell ref="D154:D156"/>
    <mergeCell ref="C157:C158"/>
    <mergeCell ref="D157:D158"/>
    <mergeCell ref="C159:C162"/>
    <mergeCell ref="D159:D162"/>
    <mergeCell ref="F159:F162"/>
    <mergeCell ref="D165:D168"/>
    <mergeCell ref="F165:F172"/>
    <mergeCell ref="C169:C172"/>
    <mergeCell ref="D169:D172"/>
    <mergeCell ref="F173:F176"/>
    <mergeCell ref="C178:C179"/>
    <mergeCell ref="D178:D179"/>
    <mergeCell ref="F178:F182"/>
    <mergeCell ref="C181:C182"/>
    <mergeCell ref="D181:D182"/>
    <mergeCell ref="C219:C222"/>
    <mergeCell ref="D219:D222"/>
    <mergeCell ref="B192:B223"/>
    <mergeCell ref="D187:D190"/>
    <mergeCell ref="F187:F190"/>
    <mergeCell ref="B173:B191"/>
    <mergeCell ref="F192:F206"/>
    <mergeCell ref="C193:C196"/>
    <mergeCell ref="D193:D196"/>
    <mergeCell ref="D197:D200"/>
    <mergeCell ref="C201:C202"/>
    <mergeCell ref="D201:D202"/>
    <mergeCell ref="C203:C204"/>
    <mergeCell ref="D203:D204"/>
    <mergeCell ref="C183:C186"/>
    <mergeCell ref="D183:D186"/>
    <mergeCell ref="F183:F186"/>
    <mergeCell ref="B243:B246"/>
    <mergeCell ref="F243:F246"/>
    <mergeCell ref="C244:C245"/>
    <mergeCell ref="D244:D245"/>
    <mergeCell ref="S6:S22"/>
    <mergeCell ref="N4:R4"/>
    <mergeCell ref="B224:B242"/>
    <mergeCell ref="F224:F227"/>
    <mergeCell ref="C229:C230"/>
    <mergeCell ref="D229:D230"/>
    <mergeCell ref="F229:F230"/>
    <mergeCell ref="C231:C234"/>
    <mergeCell ref="D231:D234"/>
    <mergeCell ref="F231:F242"/>
    <mergeCell ref="C235:C238"/>
    <mergeCell ref="D235:D238"/>
    <mergeCell ref="C239:C242"/>
    <mergeCell ref="D239:D242"/>
    <mergeCell ref="D207:D210"/>
    <mergeCell ref="F207:F222"/>
    <mergeCell ref="C211:C214"/>
    <mergeCell ref="D211:D214"/>
    <mergeCell ref="C215:C218"/>
    <mergeCell ref="D215:D218"/>
  </mergeCells>
  <printOptions horizontalCentered="1" verticalCentered="1"/>
  <pageMargins left="0" right="0.39370078740157483" top="0.15748031496062992" bottom="0.19685039370078741" header="0.31496062992125984" footer="0.31496062992125984"/>
  <pageSetup scale="8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I113"/>
  <sheetViews>
    <sheetView zoomScale="110" zoomScaleNormal="110" workbookViewId="0">
      <selection activeCell="F18" sqref="F18"/>
    </sheetView>
  </sheetViews>
  <sheetFormatPr baseColWidth="10" defaultRowHeight="15" x14ac:dyDescent="0.2"/>
  <cols>
    <col min="1" max="1" width="25.6640625" customWidth="1"/>
    <col min="2" max="3" width="12.6640625" customWidth="1"/>
    <col min="4" max="4" width="20" customWidth="1"/>
    <col min="5" max="5" width="2.83203125" customWidth="1"/>
    <col min="6" max="6" width="24.6640625" bestFit="1" customWidth="1"/>
    <col min="7" max="8" width="12.33203125" customWidth="1"/>
    <col min="9" max="9" width="22" customWidth="1"/>
    <col min="227" max="227" width="25.6640625" customWidth="1"/>
    <col min="228" max="229" width="12.6640625" customWidth="1"/>
    <col min="230" max="230" width="16.83203125" customWidth="1"/>
    <col min="231" max="231" width="2.83203125" customWidth="1"/>
    <col min="232" max="233" width="12.33203125" customWidth="1"/>
    <col min="234" max="234" width="19.1640625" customWidth="1"/>
    <col min="235" max="235" width="20.6640625" customWidth="1"/>
    <col min="236" max="236" width="2.83203125" customWidth="1"/>
    <col min="237" max="238" width="10.6640625" customWidth="1"/>
    <col min="239" max="239" width="16.6640625" customWidth="1"/>
    <col min="241" max="241" width="20.6640625" customWidth="1"/>
    <col min="242" max="243" width="10.6640625" customWidth="1"/>
    <col min="244" max="244" width="16.6640625" customWidth="1"/>
    <col min="245" max="245" width="2.6640625" customWidth="1"/>
    <col min="246" max="247" width="10.6640625" customWidth="1"/>
    <col min="248" max="248" width="16.6640625" customWidth="1"/>
    <col min="250" max="250" width="20.6640625" customWidth="1"/>
    <col min="251" max="252" width="10.6640625" customWidth="1"/>
    <col min="253" max="253" width="16.6640625" customWidth="1"/>
    <col min="254" max="254" width="2.6640625" customWidth="1"/>
    <col min="255" max="256" width="10.6640625" customWidth="1"/>
    <col min="257" max="257" width="17.6640625" bestFit="1" customWidth="1"/>
    <col min="483" max="483" width="25.6640625" customWidth="1"/>
    <col min="484" max="485" width="12.6640625" customWidth="1"/>
    <col min="486" max="486" width="16.83203125" customWidth="1"/>
    <col min="487" max="487" width="2.83203125" customWidth="1"/>
    <col min="488" max="489" width="12.33203125" customWidth="1"/>
    <col min="490" max="490" width="19.1640625" customWidth="1"/>
    <col min="491" max="491" width="20.6640625" customWidth="1"/>
    <col min="492" max="492" width="2.83203125" customWidth="1"/>
    <col min="493" max="494" width="10.6640625" customWidth="1"/>
    <col min="495" max="495" width="16.6640625" customWidth="1"/>
    <col min="497" max="497" width="20.6640625" customWidth="1"/>
    <col min="498" max="499" width="10.6640625" customWidth="1"/>
    <col min="500" max="500" width="16.6640625" customWidth="1"/>
    <col min="501" max="501" width="2.6640625" customWidth="1"/>
    <col min="502" max="503" width="10.6640625" customWidth="1"/>
    <col min="504" max="504" width="16.6640625" customWidth="1"/>
    <col min="506" max="506" width="20.6640625" customWidth="1"/>
    <col min="507" max="508" width="10.6640625" customWidth="1"/>
    <col min="509" max="509" width="16.6640625" customWidth="1"/>
    <col min="510" max="510" width="2.6640625" customWidth="1"/>
    <col min="511" max="512" width="10.6640625" customWidth="1"/>
    <col min="513" max="513" width="17.6640625" bestFit="1" customWidth="1"/>
    <col min="739" max="739" width="25.6640625" customWidth="1"/>
    <col min="740" max="741" width="12.6640625" customWidth="1"/>
    <col min="742" max="742" width="16.83203125" customWidth="1"/>
    <col min="743" max="743" width="2.83203125" customWidth="1"/>
    <col min="744" max="745" width="12.33203125" customWidth="1"/>
    <col min="746" max="746" width="19.1640625" customWidth="1"/>
    <col min="747" max="747" width="20.6640625" customWidth="1"/>
    <col min="748" max="748" width="2.83203125" customWidth="1"/>
    <col min="749" max="750" width="10.6640625" customWidth="1"/>
    <col min="751" max="751" width="16.6640625" customWidth="1"/>
    <col min="753" max="753" width="20.6640625" customWidth="1"/>
    <col min="754" max="755" width="10.6640625" customWidth="1"/>
    <col min="756" max="756" width="16.6640625" customWidth="1"/>
    <col min="757" max="757" width="2.6640625" customWidth="1"/>
    <col min="758" max="759" width="10.6640625" customWidth="1"/>
    <col min="760" max="760" width="16.6640625" customWidth="1"/>
    <col min="762" max="762" width="20.6640625" customWidth="1"/>
    <col min="763" max="764" width="10.6640625" customWidth="1"/>
    <col min="765" max="765" width="16.6640625" customWidth="1"/>
    <col min="766" max="766" width="2.6640625" customWidth="1"/>
    <col min="767" max="768" width="10.6640625" customWidth="1"/>
    <col min="769" max="769" width="17.6640625" bestFit="1" customWidth="1"/>
    <col min="995" max="995" width="25.6640625" customWidth="1"/>
    <col min="996" max="997" width="12.6640625" customWidth="1"/>
    <col min="998" max="998" width="16.83203125" customWidth="1"/>
    <col min="999" max="999" width="2.83203125" customWidth="1"/>
    <col min="1000" max="1001" width="12.33203125" customWidth="1"/>
    <col min="1002" max="1002" width="19.1640625" customWidth="1"/>
    <col min="1003" max="1003" width="20.6640625" customWidth="1"/>
    <col min="1004" max="1004" width="2.83203125" customWidth="1"/>
    <col min="1005" max="1006" width="10.6640625" customWidth="1"/>
    <col min="1007" max="1007" width="16.6640625" customWidth="1"/>
    <col min="1009" max="1009" width="20.6640625" customWidth="1"/>
    <col min="1010" max="1011" width="10.6640625" customWidth="1"/>
    <col min="1012" max="1012" width="16.6640625" customWidth="1"/>
    <col min="1013" max="1013" width="2.6640625" customWidth="1"/>
    <col min="1014" max="1015" width="10.6640625" customWidth="1"/>
    <col min="1016" max="1016" width="16.6640625" customWidth="1"/>
    <col min="1018" max="1018" width="20.6640625" customWidth="1"/>
    <col min="1019" max="1020" width="10.6640625" customWidth="1"/>
    <col min="1021" max="1021" width="16.6640625" customWidth="1"/>
    <col min="1022" max="1022" width="2.6640625" customWidth="1"/>
    <col min="1023" max="1024" width="10.6640625" customWidth="1"/>
    <col min="1025" max="1025" width="17.6640625" bestFit="1" customWidth="1"/>
    <col min="1251" max="1251" width="25.6640625" customWidth="1"/>
    <col min="1252" max="1253" width="12.6640625" customWidth="1"/>
    <col min="1254" max="1254" width="16.83203125" customWidth="1"/>
    <col min="1255" max="1255" width="2.83203125" customWidth="1"/>
    <col min="1256" max="1257" width="12.33203125" customWidth="1"/>
    <col min="1258" max="1258" width="19.1640625" customWidth="1"/>
    <col min="1259" max="1259" width="20.6640625" customWidth="1"/>
    <col min="1260" max="1260" width="2.83203125" customWidth="1"/>
    <col min="1261" max="1262" width="10.6640625" customWidth="1"/>
    <col min="1263" max="1263" width="16.6640625" customWidth="1"/>
    <col min="1265" max="1265" width="20.6640625" customWidth="1"/>
    <col min="1266" max="1267" width="10.6640625" customWidth="1"/>
    <col min="1268" max="1268" width="16.6640625" customWidth="1"/>
    <col min="1269" max="1269" width="2.6640625" customWidth="1"/>
    <col min="1270" max="1271" width="10.6640625" customWidth="1"/>
    <col min="1272" max="1272" width="16.6640625" customWidth="1"/>
    <col min="1274" max="1274" width="20.6640625" customWidth="1"/>
    <col min="1275" max="1276" width="10.6640625" customWidth="1"/>
    <col min="1277" max="1277" width="16.6640625" customWidth="1"/>
    <col min="1278" max="1278" width="2.6640625" customWidth="1"/>
    <col min="1279" max="1280" width="10.6640625" customWidth="1"/>
    <col min="1281" max="1281" width="17.6640625" bestFit="1" customWidth="1"/>
    <col min="1507" max="1507" width="25.6640625" customWidth="1"/>
    <col min="1508" max="1509" width="12.6640625" customWidth="1"/>
    <col min="1510" max="1510" width="16.83203125" customWidth="1"/>
    <col min="1511" max="1511" width="2.83203125" customWidth="1"/>
    <col min="1512" max="1513" width="12.33203125" customWidth="1"/>
    <col min="1514" max="1514" width="19.1640625" customWidth="1"/>
    <col min="1515" max="1515" width="20.6640625" customWidth="1"/>
    <col min="1516" max="1516" width="2.83203125" customWidth="1"/>
    <col min="1517" max="1518" width="10.6640625" customWidth="1"/>
    <col min="1519" max="1519" width="16.6640625" customWidth="1"/>
    <col min="1521" max="1521" width="20.6640625" customWidth="1"/>
    <col min="1522" max="1523" width="10.6640625" customWidth="1"/>
    <col min="1524" max="1524" width="16.6640625" customWidth="1"/>
    <col min="1525" max="1525" width="2.6640625" customWidth="1"/>
    <col min="1526" max="1527" width="10.6640625" customWidth="1"/>
    <col min="1528" max="1528" width="16.6640625" customWidth="1"/>
    <col min="1530" max="1530" width="20.6640625" customWidth="1"/>
    <col min="1531" max="1532" width="10.6640625" customWidth="1"/>
    <col min="1533" max="1533" width="16.6640625" customWidth="1"/>
    <col min="1534" max="1534" width="2.6640625" customWidth="1"/>
    <col min="1535" max="1536" width="10.6640625" customWidth="1"/>
    <col min="1537" max="1537" width="17.6640625" bestFit="1" customWidth="1"/>
    <col min="1763" max="1763" width="25.6640625" customWidth="1"/>
    <col min="1764" max="1765" width="12.6640625" customWidth="1"/>
    <col min="1766" max="1766" width="16.83203125" customWidth="1"/>
    <col min="1767" max="1767" width="2.83203125" customWidth="1"/>
    <col min="1768" max="1769" width="12.33203125" customWidth="1"/>
    <col min="1770" max="1770" width="19.1640625" customWidth="1"/>
    <col min="1771" max="1771" width="20.6640625" customWidth="1"/>
    <col min="1772" max="1772" width="2.83203125" customWidth="1"/>
    <col min="1773" max="1774" width="10.6640625" customWidth="1"/>
    <col min="1775" max="1775" width="16.6640625" customWidth="1"/>
    <col min="1777" max="1777" width="20.6640625" customWidth="1"/>
    <col min="1778" max="1779" width="10.6640625" customWidth="1"/>
    <col min="1780" max="1780" width="16.6640625" customWidth="1"/>
    <col min="1781" max="1781" width="2.6640625" customWidth="1"/>
    <col min="1782" max="1783" width="10.6640625" customWidth="1"/>
    <col min="1784" max="1784" width="16.6640625" customWidth="1"/>
    <col min="1786" max="1786" width="20.6640625" customWidth="1"/>
    <col min="1787" max="1788" width="10.6640625" customWidth="1"/>
    <col min="1789" max="1789" width="16.6640625" customWidth="1"/>
    <col min="1790" max="1790" width="2.6640625" customWidth="1"/>
    <col min="1791" max="1792" width="10.6640625" customWidth="1"/>
    <col min="1793" max="1793" width="17.6640625" bestFit="1" customWidth="1"/>
    <col min="2019" max="2019" width="25.6640625" customWidth="1"/>
    <col min="2020" max="2021" width="12.6640625" customWidth="1"/>
    <col min="2022" max="2022" width="16.83203125" customWidth="1"/>
    <col min="2023" max="2023" width="2.83203125" customWidth="1"/>
    <col min="2024" max="2025" width="12.33203125" customWidth="1"/>
    <col min="2026" max="2026" width="19.1640625" customWidth="1"/>
    <col min="2027" max="2027" width="20.6640625" customWidth="1"/>
    <col min="2028" max="2028" width="2.83203125" customWidth="1"/>
    <col min="2029" max="2030" width="10.6640625" customWidth="1"/>
    <col min="2031" max="2031" width="16.6640625" customWidth="1"/>
    <col min="2033" max="2033" width="20.6640625" customWidth="1"/>
    <col min="2034" max="2035" width="10.6640625" customWidth="1"/>
    <col min="2036" max="2036" width="16.6640625" customWidth="1"/>
    <col min="2037" max="2037" width="2.6640625" customWidth="1"/>
    <col min="2038" max="2039" width="10.6640625" customWidth="1"/>
    <col min="2040" max="2040" width="16.6640625" customWidth="1"/>
    <col min="2042" max="2042" width="20.6640625" customWidth="1"/>
    <col min="2043" max="2044" width="10.6640625" customWidth="1"/>
    <col min="2045" max="2045" width="16.6640625" customWidth="1"/>
    <col min="2046" max="2046" width="2.6640625" customWidth="1"/>
    <col min="2047" max="2048" width="10.6640625" customWidth="1"/>
    <col min="2049" max="2049" width="17.6640625" bestFit="1" customWidth="1"/>
    <col min="2275" max="2275" width="25.6640625" customWidth="1"/>
    <col min="2276" max="2277" width="12.6640625" customWidth="1"/>
    <col min="2278" max="2278" width="16.83203125" customWidth="1"/>
    <col min="2279" max="2279" width="2.83203125" customWidth="1"/>
    <col min="2280" max="2281" width="12.33203125" customWidth="1"/>
    <col min="2282" max="2282" width="19.1640625" customWidth="1"/>
    <col min="2283" max="2283" width="20.6640625" customWidth="1"/>
    <col min="2284" max="2284" width="2.83203125" customWidth="1"/>
    <col min="2285" max="2286" width="10.6640625" customWidth="1"/>
    <col min="2287" max="2287" width="16.6640625" customWidth="1"/>
    <col min="2289" max="2289" width="20.6640625" customWidth="1"/>
    <col min="2290" max="2291" width="10.6640625" customWidth="1"/>
    <col min="2292" max="2292" width="16.6640625" customWidth="1"/>
    <col min="2293" max="2293" width="2.6640625" customWidth="1"/>
    <col min="2294" max="2295" width="10.6640625" customWidth="1"/>
    <col min="2296" max="2296" width="16.6640625" customWidth="1"/>
    <col min="2298" max="2298" width="20.6640625" customWidth="1"/>
    <col min="2299" max="2300" width="10.6640625" customWidth="1"/>
    <col min="2301" max="2301" width="16.6640625" customWidth="1"/>
    <col min="2302" max="2302" width="2.6640625" customWidth="1"/>
    <col min="2303" max="2304" width="10.6640625" customWidth="1"/>
    <col min="2305" max="2305" width="17.6640625" bestFit="1" customWidth="1"/>
    <col min="2531" max="2531" width="25.6640625" customWidth="1"/>
    <col min="2532" max="2533" width="12.6640625" customWidth="1"/>
    <col min="2534" max="2534" width="16.83203125" customWidth="1"/>
    <col min="2535" max="2535" width="2.83203125" customWidth="1"/>
    <col min="2536" max="2537" width="12.33203125" customWidth="1"/>
    <col min="2538" max="2538" width="19.1640625" customWidth="1"/>
    <col min="2539" max="2539" width="20.6640625" customWidth="1"/>
    <col min="2540" max="2540" width="2.83203125" customWidth="1"/>
    <col min="2541" max="2542" width="10.6640625" customWidth="1"/>
    <col min="2543" max="2543" width="16.6640625" customWidth="1"/>
    <col min="2545" max="2545" width="20.6640625" customWidth="1"/>
    <col min="2546" max="2547" width="10.6640625" customWidth="1"/>
    <col min="2548" max="2548" width="16.6640625" customWidth="1"/>
    <col min="2549" max="2549" width="2.6640625" customWidth="1"/>
    <col min="2550" max="2551" width="10.6640625" customWidth="1"/>
    <col min="2552" max="2552" width="16.6640625" customWidth="1"/>
    <col min="2554" max="2554" width="20.6640625" customWidth="1"/>
    <col min="2555" max="2556" width="10.6640625" customWidth="1"/>
    <col min="2557" max="2557" width="16.6640625" customWidth="1"/>
    <col min="2558" max="2558" width="2.6640625" customWidth="1"/>
    <col min="2559" max="2560" width="10.6640625" customWidth="1"/>
    <col min="2561" max="2561" width="17.6640625" bestFit="1" customWidth="1"/>
    <col min="2787" max="2787" width="25.6640625" customWidth="1"/>
    <col min="2788" max="2789" width="12.6640625" customWidth="1"/>
    <col min="2790" max="2790" width="16.83203125" customWidth="1"/>
    <col min="2791" max="2791" width="2.83203125" customWidth="1"/>
    <col min="2792" max="2793" width="12.33203125" customWidth="1"/>
    <col min="2794" max="2794" width="19.1640625" customWidth="1"/>
    <col min="2795" max="2795" width="20.6640625" customWidth="1"/>
    <col min="2796" max="2796" width="2.83203125" customWidth="1"/>
    <col min="2797" max="2798" width="10.6640625" customWidth="1"/>
    <col min="2799" max="2799" width="16.6640625" customWidth="1"/>
    <col min="2801" max="2801" width="20.6640625" customWidth="1"/>
    <col min="2802" max="2803" width="10.6640625" customWidth="1"/>
    <col min="2804" max="2804" width="16.6640625" customWidth="1"/>
    <col min="2805" max="2805" width="2.6640625" customWidth="1"/>
    <col min="2806" max="2807" width="10.6640625" customWidth="1"/>
    <col min="2808" max="2808" width="16.6640625" customWidth="1"/>
    <col min="2810" max="2810" width="20.6640625" customWidth="1"/>
    <col min="2811" max="2812" width="10.6640625" customWidth="1"/>
    <col min="2813" max="2813" width="16.6640625" customWidth="1"/>
    <col min="2814" max="2814" width="2.6640625" customWidth="1"/>
    <col min="2815" max="2816" width="10.6640625" customWidth="1"/>
    <col min="2817" max="2817" width="17.6640625" bestFit="1" customWidth="1"/>
    <col min="3043" max="3043" width="25.6640625" customWidth="1"/>
    <col min="3044" max="3045" width="12.6640625" customWidth="1"/>
    <col min="3046" max="3046" width="16.83203125" customWidth="1"/>
    <col min="3047" max="3047" width="2.83203125" customWidth="1"/>
    <col min="3048" max="3049" width="12.33203125" customWidth="1"/>
    <col min="3050" max="3050" width="19.1640625" customWidth="1"/>
    <col min="3051" max="3051" width="20.6640625" customWidth="1"/>
    <col min="3052" max="3052" width="2.83203125" customWidth="1"/>
    <col min="3053" max="3054" width="10.6640625" customWidth="1"/>
    <col min="3055" max="3055" width="16.6640625" customWidth="1"/>
    <col min="3057" max="3057" width="20.6640625" customWidth="1"/>
    <col min="3058" max="3059" width="10.6640625" customWidth="1"/>
    <col min="3060" max="3060" width="16.6640625" customWidth="1"/>
    <col min="3061" max="3061" width="2.6640625" customWidth="1"/>
    <col min="3062" max="3063" width="10.6640625" customWidth="1"/>
    <col min="3064" max="3064" width="16.6640625" customWidth="1"/>
    <col min="3066" max="3066" width="20.6640625" customWidth="1"/>
    <col min="3067" max="3068" width="10.6640625" customWidth="1"/>
    <col min="3069" max="3069" width="16.6640625" customWidth="1"/>
    <col min="3070" max="3070" width="2.6640625" customWidth="1"/>
    <col min="3071" max="3072" width="10.6640625" customWidth="1"/>
    <col min="3073" max="3073" width="17.6640625" bestFit="1" customWidth="1"/>
    <col min="3299" max="3299" width="25.6640625" customWidth="1"/>
    <col min="3300" max="3301" width="12.6640625" customWidth="1"/>
    <col min="3302" max="3302" width="16.83203125" customWidth="1"/>
    <col min="3303" max="3303" width="2.83203125" customWidth="1"/>
    <col min="3304" max="3305" width="12.33203125" customWidth="1"/>
    <col min="3306" max="3306" width="19.1640625" customWidth="1"/>
    <col min="3307" max="3307" width="20.6640625" customWidth="1"/>
    <col min="3308" max="3308" width="2.83203125" customWidth="1"/>
    <col min="3309" max="3310" width="10.6640625" customWidth="1"/>
    <col min="3311" max="3311" width="16.6640625" customWidth="1"/>
    <col min="3313" max="3313" width="20.6640625" customWidth="1"/>
    <col min="3314" max="3315" width="10.6640625" customWidth="1"/>
    <col min="3316" max="3316" width="16.6640625" customWidth="1"/>
    <col min="3317" max="3317" width="2.6640625" customWidth="1"/>
    <col min="3318" max="3319" width="10.6640625" customWidth="1"/>
    <col min="3320" max="3320" width="16.6640625" customWidth="1"/>
    <col min="3322" max="3322" width="20.6640625" customWidth="1"/>
    <col min="3323" max="3324" width="10.6640625" customWidth="1"/>
    <col min="3325" max="3325" width="16.6640625" customWidth="1"/>
    <col min="3326" max="3326" width="2.6640625" customWidth="1"/>
    <col min="3327" max="3328" width="10.6640625" customWidth="1"/>
    <col min="3329" max="3329" width="17.6640625" bestFit="1" customWidth="1"/>
    <col min="3555" max="3555" width="25.6640625" customWidth="1"/>
    <col min="3556" max="3557" width="12.6640625" customWidth="1"/>
    <col min="3558" max="3558" width="16.83203125" customWidth="1"/>
    <col min="3559" max="3559" width="2.83203125" customWidth="1"/>
    <col min="3560" max="3561" width="12.33203125" customWidth="1"/>
    <col min="3562" max="3562" width="19.1640625" customWidth="1"/>
    <col min="3563" max="3563" width="20.6640625" customWidth="1"/>
    <col min="3564" max="3564" width="2.83203125" customWidth="1"/>
    <col min="3565" max="3566" width="10.6640625" customWidth="1"/>
    <col min="3567" max="3567" width="16.6640625" customWidth="1"/>
    <col min="3569" max="3569" width="20.6640625" customWidth="1"/>
    <col min="3570" max="3571" width="10.6640625" customWidth="1"/>
    <col min="3572" max="3572" width="16.6640625" customWidth="1"/>
    <col min="3573" max="3573" width="2.6640625" customWidth="1"/>
    <col min="3574" max="3575" width="10.6640625" customWidth="1"/>
    <col min="3576" max="3576" width="16.6640625" customWidth="1"/>
    <col min="3578" max="3578" width="20.6640625" customWidth="1"/>
    <col min="3579" max="3580" width="10.6640625" customWidth="1"/>
    <col min="3581" max="3581" width="16.6640625" customWidth="1"/>
    <col min="3582" max="3582" width="2.6640625" customWidth="1"/>
    <col min="3583" max="3584" width="10.6640625" customWidth="1"/>
    <col min="3585" max="3585" width="17.6640625" bestFit="1" customWidth="1"/>
    <col min="3811" max="3811" width="25.6640625" customWidth="1"/>
    <col min="3812" max="3813" width="12.6640625" customWidth="1"/>
    <col min="3814" max="3814" width="16.83203125" customWidth="1"/>
    <col min="3815" max="3815" width="2.83203125" customWidth="1"/>
    <col min="3816" max="3817" width="12.33203125" customWidth="1"/>
    <col min="3818" max="3818" width="19.1640625" customWidth="1"/>
    <col min="3819" max="3819" width="20.6640625" customWidth="1"/>
    <col min="3820" max="3820" width="2.83203125" customWidth="1"/>
    <col min="3821" max="3822" width="10.6640625" customWidth="1"/>
    <col min="3823" max="3823" width="16.6640625" customWidth="1"/>
    <col min="3825" max="3825" width="20.6640625" customWidth="1"/>
    <col min="3826" max="3827" width="10.6640625" customWidth="1"/>
    <col min="3828" max="3828" width="16.6640625" customWidth="1"/>
    <col min="3829" max="3829" width="2.6640625" customWidth="1"/>
    <col min="3830" max="3831" width="10.6640625" customWidth="1"/>
    <col min="3832" max="3832" width="16.6640625" customWidth="1"/>
    <col min="3834" max="3834" width="20.6640625" customWidth="1"/>
    <col min="3835" max="3836" width="10.6640625" customWidth="1"/>
    <col min="3837" max="3837" width="16.6640625" customWidth="1"/>
    <col min="3838" max="3838" width="2.6640625" customWidth="1"/>
    <col min="3839" max="3840" width="10.6640625" customWidth="1"/>
    <col min="3841" max="3841" width="17.6640625" bestFit="1" customWidth="1"/>
    <col min="4067" max="4067" width="25.6640625" customWidth="1"/>
    <col min="4068" max="4069" width="12.6640625" customWidth="1"/>
    <col min="4070" max="4070" width="16.83203125" customWidth="1"/>
    <col min="4071" max="4071" width="2.83203125" customWidth="1"/>
    <col min="4072" max="4073" width="12.33203125" customWidth="1"/>
    <col min="4074" max="4074" width="19.1640625" customWidth="1"/>
    <col min="4075" max="4075" width="20.6640625" customWidth="1"/>
    <col min="4076" max="4076" width="2.83203125" customWidth="1"/>
    <col min="4077" max="4078" width="10.6640625" customWidth="1"/>
    <col min="4079" max="4079" width="16.6640625" customWidth="1"/>
    <col min="4081" max="4081" width="20.6640625" customWidth="1"/>
    <col min="4082" max="4083" width="10.6640625" customWidth="1"/>
    <col min="4084" max="4084" width="16.6640625" customWidth="1"/>
    <col min="4085" max="4085" width="2.6640625" customWidth="1"/>
    <col min="4086" max="4087" width="10.6640625" customWidth="1"/>
    <col min="4088" max="4088" width="16.6640625" customWidth="1"/>
    <col min="4090" max="4090" width="20.6640625" customWidth="1"/>
    <col min="4091" max="4092" width="10.6640625" customWidth="1"/>
    <col min="4093" max="4093" width="16.6640625" customWidth="1"/>
    <col min="4094" max="4094" width="2.6640625" customWidth="1"/>
    <col min="4095" max="4096" width="10.6640625" customWidth="1"/>
    <col min="4097" max="4097" width="17.6640625" bestFit="1" customWidth="1"/>
    <col min="4323" max="4323" width="25.6640625" customWidth="1"/>
    <col min="4324" max="4325" width="12.6640625" customWidth="1"/>
    <col min="4326" max="4326" width="16.83203125" customWidth="1"/>
    <col min="4327" max="4327" width="2.83203125" customWidth="1"/>
    <col min="4328" max="4329" width="12.33203125" customWidth="1"/>
    <col min="4330" max="4330" width="19.1640625" customWidth="1"/>
    <col min="4331" max="4331" width="20.6640625" customWidth="1"/>
    <col min="4332" max="4332" width="2.83203125" customWidth="1"/>
    <col min="4333" max="4334" width="10.6640625" customWidth="1"/>
    <col min="4335" max="4335" width="16.6640625" customWidth="1"/>
    <col min="4337" max="4337" width="20.6640625" customWidth="1"/>
    <col min="4338" max="4339" width="10.6640625" customWidth="1"/>
    <col min="4340" max="4340" width="16.6640625" customWidth="1"/>
    <col min="4341" max="4341" width="2.6640625" customWidth="1"/>
    <col min="4342" max="4343" width="10.6640625" customWidth="1"/>
    <col min="4344" max="4344" width="16.6640625" customWidth="1"/>
    <col min="4346" max="4346" width="20.6640625" customWidth="1"/>
    <col min="4347" max="4348" width="10.6640625" customWidth="1"/>
    <col min="4349" max="4349" width="16.6640625" customWidth="1"/>
    <col min="4350" max="4350" width="2.6640625" customWidth="1"/>
    <col min="4351" max="4352" width="10.6640625" customWidth="1"/>
    <col min="4353" max="4353" width="17.6640625" bestFit="1" customWidth="1"/>
    <col min="4579" max="4579" width="25.6640625" customWidth="1"/>
    <col min="4580" max="4581" width="12.6640625" customWidth="1"/>
    <col min="4582" max="4582" width="16.83203125" customWidth="1"/>
    <col min="4583" max="4583" width="2.83203125" customWidth="1"/>
    <col min="4584" max="4585" width="12.33203125" customWidth="1"/>
    <col min="4586" max="4586" width="19.1640625" customWidth="1"/>
    <col min="4587" max="4587" width="20.6640625" customWidth="1"/>
    <col min="4588" max="4588" width="2.83203125" customWidth="1"/>
    <col min="4589" max="4590" width="10.6640625" customWidth="1"/>
    <col min="4591" max="4591" width="16.6640625" customWidth="1"/>
    <col min="4593" max="4593" width="20.6640625" customWidth="1"/>
    <col min="4594" max="4595" width="10.6640625" customWidth="1"/>
    <col min="4596" max="4596" width="16.6640625" customWidth="1"/>
    <col min="4597" max="4597" width="2.6640625" customWidth="1"/>
    <col min="4598" max="4599" width="10.6640625" customWidth="1"/>
    <col min="4600" max="4600" width="16.6640625" customWidth="1"/>
    <col min="4602" max="4602" width="20.6640625" customWidth="1"/>
    <col min="4603" max="4604" width="10.6640625" customWidth="1"/>
    <col min="4605" max="4605" width="16.6640625" customWidth="1"/>
    <col min="4606" max="4606" width="2.6640625" customWidth="1"/>
    <col min="4607" max="4608" width="10.6640625" customWidth="1"/>
    <col min="4609" max="4609" width="17.6640625" bestFit="1" customWidth="1"/>
    <col min="4835" max="4835" width="25.6640625" customWidth="1"/>
    <col min="4836" max="4837" width="12.6640625" customWidth="1"/>
    <col min="4838" max="4838" width="16.83203125" customWidth="1"/>
    <col min="4839" max="4839" width="2.83203125" customWidth="1"/>
    <col min="4840" max="4841" width="12.33203125" customWidth="1"/>
    <col min="4842" max="4842" width="19.1640625" customWidth="1"/>
    <col min="4843" max="4843" width="20.6640625" customWidth="1"/>
    <col min="4844" max="4844" width="2.83203125" customWidth="1"/>
    <col min="4845" max="4846" width="10.6640625" customWidth="1"/>
    <col min="4847" max="4847" width="16.6640625" customWidth="1"/>
    <col min="4849" max="4849" width="20.6640625" customWidth="1"/>
    <col min="4850" max="4851" width="10.6640625" customWidth="1"/>
    <col min="4852" max="4852" width="16.6640625" customWidth="1"/>
    <col min="4853" max="4853" width="2.6640625" customWidth="1"/>
    <col min="4854" max="4855" width="10.6640625" customWidth="1"/>
    <col min="4856" max="4856" width="16.6640625" customWidth="1"/>
    <col min="4858" max="4858" width="20.6640625" customWidth="1"/>
    <col min="4859" max="4860" width="10.6640625" customWidth="1"/>
    <col min="4861" max="4861" width="16.6640625" customWidth="1"/>
    <col min="4862" max="4862" width="2.6640625" customWidth="1"/>
    <col min="4863" max="4864" width="10.6640625" customWidth="1"/>
    <col min="4865" max="4865" width="17.6640625" bestFit="1" customWidth="1"/>
    <col min="5091" max="5091" width="25.6640625" customWidth="1"/>
    <col min="5092" max="5093" width="12.6640625" customWidth="1"/>
    <col min="5094" max="5094" width="16.83203125" customWidth="1"/>
    <col min="5095" max="5095" width="2.83203125" customWidth="1"/>
    <col min="5096" max="5097" width="12.33203125" customWidth="1"/>
    <col min="5098" max="5098" width="19.1640625" customWidth="1"/>
    <col min="5099" max="5099" width="20.6640625" customWidth="1"/>
    <col min="5100" max="5100" width="2.83203125" customWidth="1"/>
    <col min="5101" max="5102" width="10.6640625" customWidth="1"/>
    <col min="5103" max="5103" width="16.6640625" customWidth="1"/>
    <col min="5105" max="5105" width="20.6640625" customWidth="1"/>
    <col min="5106" max="5107" width="10.6640625" customWidth="1"/>
    <col min="5108" max="5108" width="16.6640625" customWidth="1"/>
    <col min="5109" max="5109" width="2.6640625" customWidth="1"/>
    <col min="5110" max="5111" width="10.6640625" customWidth="1"/>
    <col min="5112" max="5112" width="16.6640625" customWidth="1"/>
    <col min="5114" max="5114" width="20.6640625" customWidth="1"/>
    <col min="5115" max="5116" width="10.6640625" customWidth="1"/>
    <col min="5117" max="5117" width="16.6640625" customWidth="1"/>
    <col min="5118" max="5118" width="2.6640625" customWidth="1"/>
    <col min="5119" max="5120" width="10.6640625" customWidth="1"/>
    <col min="5121" max="5121" width="17.6640625" bestFit="1" customWidth="1"/>
    <col min="5347" max="5347" width="25.6640625" customWidth="1"/>
    <col min="5348" max="5349" width="12.6640625" customWidth="1"/>
    <col min="5350" max="5350" width="16.83203125" customWidth="1"/>
    <col min="5351" max="5351" width="2.83203125" customWidth="1"/>
    <col min="5352" max="5353" width="12.33203125" customWidth="1"/>
    <col min="5354" max="5354" width="19.1640625" customWidth="1"/>
    <col min="5355" max="5355" width="20.6640625" customWidth="1"/>
    <col min="5356" max="5356" width="2.83203125" customWidth="1"/>
    <col min="5357" max="5358" width="10.6640625" customWidth="1"/>
    <col min="5359" max="5359" width="16.6640625" customWidth="1"/>
    <col min="5361" max="5361" width="20.6640625" customWidth="1"/>
    <col min="5362" max="5363" width="10.6640625" customWidth="1"/>
    <col min="5364" max="5364" width="16.6640625" customWidth="1"/>
    <col min="5365" max="5365" width="2.6640625" customWidth="1"/>
    <col min="5366" max="5367" width="10.6640625" customWidth="1"/>
    <col min="5368" max="5368" width="16.6640625" customWidth="1"/>
    <col min="5370" max="5370" width="20.6640625" customWidth="1"/>
    <col min="5371" max="5372" width="10.6640625" customWidth="1"/>
    <col min="5373" max="5373" width="16.6640625" customWidth="1"/>
    <col min="5374" max="5374" width="2.6640625" customWidth="1"/>
    <col min="5375" max="5376" width="10.6640625" customWidth="1"/>
    <col min="5377" max="5377" width="17.6640625" bestFit="1" customWidth="1"/>
    <col min="5603" max="5603" width="25.6640625" customWidth="1"/>
    <col min="5604" max="5605" width="12.6640625" customWidth="1"/>
    <col min="5606" max="5606" width="16.83203125" customWidth="1"/>
    <col min="5607" max="5607" width="2.83203125" customWidth="1"/>
    <col min="5608" max="5609" width="12.33203125" customWidth="1"/>
    <col min="5610" max="5610" width="19.1640625" customWidth="1"/>
    <col min="5611" max="5611" width="20.6640625" customWidth="1"/>
    <col min="5612" max="5612" width="2.83203125" customWidth="1"/>
    <col min="5613" max="5614" width="10.6640625" customWidth="1"/>
    <col min="5615" max="5615" width="16.6640625" customWidth="1"/>
    <col min="5617" max="5617" width="20.6640625" customWidth="1"/>
    <col min="5618" max="5619" width="10.6640625" customWidth="1"/>
    <col min="5620" max="5620" width="16.6640625" customWidth="1"/>
    <col min="5621" max="5621" width="2.6640625" customWidth="1"/>
    <col min="5622" max="5623" width="10.6640625" customWidth="1"/>
    <col min="5624" max="5624" width="16.6640625" customWidth="1"/>
    <col min="5626" max="5626" width="20.6640625" customWidth="1"/>
    <col min="5627" max="5628" width="10.6640625" customWidth="1"/>
    <col min="5629" max="5629" width="16.6640625" customWidth="1"/>
    <col min="5630" max="5630" width="2.6640625" customWidth="1"/>
    <col min="5631" max="5632" width="10.6640625" customWidth="1"/>
    <col min="5633" max="5633" width="17.6640625" bestFit="1" customWidth="1"/>
    <col min="5859" max="5859" width="25.6640625" customWidth="1"/>
    <col min="5860" max="5861" width="12.6640625" customWidth="1"/>
    <col min="5862" max="5862" width="16.83203125" customWidth="1"/>
    <col min="5863" max="5863" width="2.83203125" customWidth="1"/>
    <col min="5864" max="5865" width="12.33203125" customWidth="1"/>
    <col min="5866" max="5866" width="19.1640625" customWidth="1"/>
    <col min="5867" max="5867" width="20.6640625" customWidth="1"/>
    <col min="5868" max="5868" width="2.83203125" customWidth="1"/>
    <col min="5869" max="5870" width="10.6640625" customWidth="1"/>
    <col min="5871" max="5871" width="16.6640625" customWidth="1"/>
    <col min="5873" max="5873" width="20.6640625" customWidth="1"/>
    <col min="5874" max="5875" width="10.6640625" customWidth="1"/>
    <col min="5876" max="5876" width="16.6640625" customWidth="1"/>
    <col min="5877" max="5877" width="2.6640625" customWidth="1"/>
    <col min="5878" max="5879" width="10.6640625" customWidth="1"/>
    <col min="5880" max="5880" width="16.6640625" customWidth="1"/>
    <col min="5882" max="5882" width="20.6640625" customWidth="1"/>
    <col min="5883" max="5884" width="10.6640625" customWidth="1"/>
    <col min="5885" max="5885" width="16.6640625" customWidth="1"/>
    <col min="5886" max="5886" width="2.6640625" customWidth="1"/>
    <col min="5887" max="5888" width="10.6640625" customWidth="1"/>
    <col min="5889" max="5889" width="17.6640625" bestFit="1" customWidth="1"/>
    <col min="6115" max="6115" width="25.6640625" customWidth="1"/>
    <col min="6116" max="6117" width="12.6640625" customWidth="1"/>
    <col min="6118" max="6118" width="16.83203125" customWidth="1"/>
    <col min="6119" max="6119" width="2.83203125" customWidth="1"/>
    <col min="6120" max="6121" width="12.33203125" customWidth="1"/>
    <col min="6122" max="6122" width="19.1640625" customWidth="1"/>
    <col min="6123" max="6123" width="20.6640625" customWidth="1"/>
    <col min="6124" max="6124" width="2.83203125" customWidth="1"/>
    <col min="6125" max="6126" width="10.6640625" customWidth="1"/>
    <col min="6127" max="6127" width="16.6640625" customWidth="1"/>
    <col min="6129" max="6129" width="20.6640625" customWidth="1"/>
    <col min="6130" max="6131" width="10.6640625" customWidth="1"/>
    <col min="6132" max="6132" width="16.6640625" customWidth="1"/>
    <col min="6133" max="6133" width="2.6640625" customWidth="1"/>
    <col min="6134" max="6135" width="10.6640625" customWidth="1"/>
    <col min="6136" max="6136" width="16.6640625" customWidth="1"/>
    <col min="6138" max="6138" width="20.6640625" customWidth="1"/>
    <col min="6139" max="6140" width="10.6640625" customWidth="1"/>
    <col min="6141" max="6141" width="16.6640625" customWidth="1"/>
    <col min="6142" max="6142" width="2.6640625" customWidth="1"/>
    <col min="6143" max="6144" width="10.6640625" customWidth="1"/>
    <col min="6145" max="6145" width="17.6640625" bestFit="1" customWidth="1"/>
    <col min="6371" max="6371" width="25.6640625" customWidth="1"/>
    <col min="6372" max="6373" width="12.6640625" customWidth="1"/>
    <col min="6374" max="6374" width="16.83203125" customWidth="1"/>
    <col min="6375" max="6375" width="2.83203125" customWidth="1"/>
    <col min="6376" max="6377" width="12.33203125" customWidth="1"/>
    <col min="6378" max="6378" width="19.1640625" customWidth="1"/>
    <col min="6379" max="6379" width="20.6640625" customWidth="1"/>
    <col min="6380" max="6380" width="2.83203125" customWidth="1"/>
    <col min="6381" max="6382" width="10.6640625" customWidth="1"/>
    <col min="6383" max="6383" width="16.6640625" customWidth="1"/>
    <col min="6385" max="6385" width="20.6640625" customWidth="1"/>
    <col min="6386" max="6387" width="10.6640625" customWidth="1"/>
    <col min="6388" max="6388" width="16.6640625" customWidth="1"/>
    <col min="6389" max="6389" width="2.6640625" customWidth="1"/>
    <col min="6390" max="6391" width="10.6640625" customWidth="1"/>
    <col min="6392" max="6392" width="16.6640625" customWidth="1"/>
    <col min="6394" max="6394" width="20.6640625" customWidth="1"/>
    <col min="6395" max="6396" width="10.6640625" customWidth="1"/>
    <col min="6397" max="6397" width="16.6640625" customWidth="1"/>
    <col min="6398" max="6398" width="2.6640625" customWidth="1"/>
    <col min="6399" max="6400" width="10.6640625" customWidth="1"/>
    <col min="6401" max="6401" width="17.6640625" bestFit="1" customWidth="1"/>
    <col min="6627" max="6627" width="25.6640625" customWidth="1"/>
    <col min="6628" max="6629" width="12.6640625" customWidth="1"/>
    <col min="6630" max="6630" width="16.83203125" customWidth="1"/>
    <col min="6631" max="6631" width="2.83203125" customWidth="1"/>
    <col min="6632" max="6633" width="12.33203125" customWidth="1"/>
    <col min="6634" max="6634" width="19.1640625" customWidth="1"/>
    <col min="6635" max="6635" width="20.6640625" customWidth="1"/>
    <col min="6636" max="6636" width="2.83203125" customWidth="1"/>
    <col min="6637" max="6638" width="10.6640625" customWidth="1"/>
    <col min="6639" max="6639" width="16.6640625" customWidth="1"/>
    <col min="6641" max="6641" width="20.6640625" customWidth="1"/>
    <col min="6642" max="6643" width="10.6640625" customWidth="1"/>
    <col min="6644" max="6644" width="16.6640625" customWidth="1"/>
    <col min="6645" max="6645" width="2.6640625" customWidth="1"/>
    <col min="6646" max="6647" width="10.6640625" customWidth="1"/>
    <col min="6648" max="6648" width="16.6640625" customWidth="1"/>
    <col min="6650" max="6650" width="20.6640625" customWidth="1"/>
    <col min="6651" max="6652" width="10.6640625" customWidth="1"/>
    <col min="6653" max="6653" width="16.6640625" customWidth="1"/>
    <col min="6654" max="6654" width="2.6640625" customWidth="1"/>
    <col min="6655" max="6656" width="10.6640625" customWidth="1"/>
    <col min="6657" max="6657" width="17.6640625" bestFit="1" customWidth="1"/>
    <col min="6883" max="6883" width="25.6640625" customWidth="1"/>
    <col min="6884" max="6885" width="12.6640625" customWidth="1"/>
    <col min="6886" max="6886" width="16.83203125" customWidth="1"/>
    <col min="6887" max="6887" width="2.83203125" customWidth="1"/>
    <col min="6888" max="6889" width="12.33203125" customWidth="1"/>
    <col min="6890" max="6890" width="19.1640625" customWidth="1"/>
    <col min="6891" max="6891" width="20.6640625" customWidth="1"/>
    <col min="6892" max="6892" width="2.83203125" customWidth="1"/>
    <col min="6893" max="6894" width="10.6640625" customWidth="1"/>
    <col min="6895" max="6895" width="16.6640625" customWidth="1"/>
    <col min="6897" max="6897" width="20.6640625" customWidth="1"/>
    <col min="6898" max="6899" width="10.6640625" customWidth="1"/>
    <col min="6900" max="6900" width="16.6640625" customWidth="1"/>
    <col min="6901" max="6901" width="2.6640625" customWidth="1"/>
    <col min="6902" max="6903" width="10.6640625" customWidth="1"/>
    <col min="6904" max="6904" width="16.6640625" customWidth="1"/>
    <col min="6906" max="6906" width="20.6640625" customWidth="1"/>
    <col min="6907" max="6908" width="10.6640625" customWidth="1"/>
    <col min="6909" max="6909" width="16.6640625" customWidth="1"/>
    <col min="6910" max="6910" width="2.6640625" customWidth="1"/>
    <col min="6911" max="6912" width="10.6640625" customWidth="1"/>
    <col min="6913" max="6913" width="17.6640625" bestFit="1" customWidth="1"/>
    <col min="7139" max="7139" width="25.6640625" customWidth="1"/>
    <col min="7140" max="7141" width="12.6640625" customWidth="1"/>
    <col min="7142" max="7142" width="16.83203125" customWidth="1"/>
    <col min="7143" max="7143" width="2.83203125" customWidth="1"/>
    <col min="7144" max="7145" width="12.33203125" customWidth="1"/>
    <col min="7146" max="7146" width="19.1640625" customWidth="1"/>
    <col min="7147" max="7147" width="20.6640625" customWidth="1"/>
    <col min="7148" max="7148" width="2.83203125" customWidth="1"/>
    <col min="7149" max="7150" width="10.6640625" customWidth="1"/>
    <col min="7151" max="7151" width="16.6640625" customWidth="1"/>
    <col min="7153" max="7153" width="20.6640625" customWidth="1"/>
    <col min="7154" max="7155" width="10.6640625" customWidth="1"/>
    <col min="7156" max="7156" width="16.6640625" customWidth="1"/>
    <col min="7157" max="7157" width="2.6640625" customWidth="1"/>
    <col min="7158" max="7159" width="10.6640625" customWidth="1"/>
    <col min="7160" max="7160" width="16.6640625" customWidth="1"/>
    <col min="7162" max="7162" width="20.6640625" customWidth="1"/>
    <col min="7163" max="7164" width="10.6640625" customWidth="1"/>
    <col min="7165" max="7165" width="16.6640625" customWidth="1"/>
    <col min="7166" max="7166" width="2.6640625" customWidth="1"/>
    <col min="7167" max="7168" width="10.6640625" customWidth="1"/>
    <col min="7169" max="7169" width="17.6640625" bestFit="1" customWidth="1"/>
    <col min="7395" max="7395" width="25.6640625" customWidth="1"/>
    <col min="7396" max="7397" width="12.6640625" customWidth="1"/>
    <col min="7398" max="7398" width="16.83203125" customWidth="1"/>
    <col min="7399" max="7399" width="2.83203125" customWidth="1"/>
    <col min="7400" max="7401" width="12.33203125" customWidth="1"/>
    <col min="7402" max="7402" width="19.1640625" customWidth="1"/>
    <col min="7403" max="7403" width="20.6640625" customWidth="1"/>
    <col min="7404" max="7404" width="2.83203125" customWidth="1"/>
    <col min="7405" max="7406" width="10.6640625" customWidth="1"/>
    <col min="7407" max="7407" width="16.6640625" customWidth="1"/>
    <col min="7409" max="7409" width="20.6640625" customWidth="1"/>
    <col min="7410" max="7411" width="10.6640625" customWidth="1"/>
    <col min="7412" max="7412" width="16.6640625" customWidth="1"/>
    <col min="7413" max="7413" width="2.6640625" customWidth="1"/>
    <col min="7414" max="7415" width="10.6640625" customWidth="1"/>
    <col min="7416" max="7416" width="16.6640625" customWidth="1"/>
    <col min="7418" max="7418" width="20.6640625" customWidth="1"/>
    <col min="7419" max="7420" width="10.6640625" customWidth="1"/>
    <col min="7421" max="7421" width="16.6640625" customWidth="1"/>
    <col min="7422" max="7422" width="2.6640625" customWidth="1"/>
    <col min="7423" max="7424" width="10.6640625" customWidth="1"/>
    <col min="7425" max="7425" width="17.6640625" bestFit="1" customWidth="1"/>
    <col min="7651" max="7651" width="25.6640625" customWidth="1"/>
    <col min="7652" max="7653" width="12.6640625" customWidth="1"/>
    <col min="7654" max="7654" width="16.83203125" customWidth="1"/>
    <col min="7655" max="7655" width="2.83203125" customWidth="1"/>
    <col min="7656" max="7657" width="12.33203125" customWidth="1"/>
    <col min="7658" max="7658" width="19.1640625" customWidth="1"/>
    <col min="7659" max="7659" width="20.6640625" customWidth="1"/>
    <col min="7660" max="7660" width="2.83203125" customWidth="1"/>
    <col min="7661" max="7662" width="10.6640625" customWidth="1"/>
    <col min="7663" max="7663" width="16.6640625" customWidth="1"/>
    <col min="7665" max="7665" width="20.6640625" customWidth="1"/>
    <col min="7666" max="7667" width="10.6640625" customWidth="1"/>
    <col min="7668" max="7668" width="16.6640625" customWidth="1"/>
    <col min="7669" max="7669" width="2.6640625" customWidth="1"/>
    <col min="7670" max="7671" width="10.6640625" customWidth="1"/>
    <col min="7672" max="7672" width="16.6640625" customWidth="1"/>
    <col min="7674" max="7674" width="20.6640625" customWidth="1"/>
    <col min="7675" max="7676" width="10.6640625" customWidth="1"/>
    <col min="7677" max="7677" width="16.6640625" customWidth="1"/>
    <col min="7678" max="7678" width="2.6640625" customWidth="1"/>
    <col min="7679" max="7680" width="10.6640625" customWidth="1"/>
    <col min="7681" max="7681" width="17.6640625" bestFit="1" customWidth="1"/>
    <col min="7907" max="7907" width="25.6640625" customWidth="1"/>
    <col min="7908" max="7909" width="12.6640625" customWidth="1"/>
    <col min="7910" max="7910" width="16.83203125" customWidth="1"/>
    <col min="7911" max="7911" width="2.83203125" customWidth="1"/>
    <col min="7912" max="7913" width="12.33203125" customWidth="1"/>
    <col min="7914" max="7914" width="19.1640625" customWidth="1"/>
    <col min="7915" max="7915" width="20.6640625" customWidth="1"/>
    <col min="7916" max="7916" width="2.83203125" customWidth="1"/>
    <col min="7917" max="7918" width="10.6640625" customWidth="1"/>
    <col min="7919" max="7919" width="16.6640625" customWidth="1"/>
    <col min="7921" max="7921" width="20.6640625" customWidth="1"/>
    <col min="7922" max="7923" width="10.6640625" customWidth="1"/>
    <col min="7924" max="7924" width="16.6640625" customWidth="1"/>
    <col min="7925" max="7925" width="2.6640625" customWidth="1"/>
    <col min="7926" max="7927" width="10.6640625" customWidth="1"/>
    <col min="7928" max="7928" width="16.6640625" customWidth="1"/>
    <col min="7930" max="7930" width="20.6640625" customWidth="1"/>
    <col min="7931" max="7932" width="10.6640625" customWidth="1"/>
    <col min="7933" max="7933" width="16.6640625" customWidth="1"/>
    <col min="7934" max="7934" width="2.6640625" customWidth="1"/>
    <col min="7935" max="7936" width="10.6640625" customWidth="1"/>
    <col min="7937" max="7937" width="17.6640625" bestFit="1" customWidth="1"/>
    <col min="8163" max="8163" width="25.6640625" customWidth="1"/>
    <col min="8164" max="8165" width="12.6640625" customWidth="1"/>
    <col min="8166" max="8166" width="16.83203125" customWidth="1"/>
    <col min="8167" max="8167" width="2.83203125" customWidth="1"/>
    <col min="8168" max="8169" width="12.33203125" customWidth="1"/>
    <col min="8170" max="8170" width="19.1640625" customWidth="1"/>
    <col min="8171" max="8171" width="20.6640625" customWidth="1"/>
    <col min="8172" max="8172" width="2.83203125" customWidth="1"/>
    <col min="8173" max="8174" width="10.6640625" customWidth="1"/>
    <col min="8175" max="8175" width="16.6640625" customWidth="1"/>
    <col min="8177" max="8177" width="20.6640625" customWidth="1"/>
    <col min="8178" max="8179" width="10.6640625" customWidth="1"/>
    <col min="8180" max="8180" width="16.6640625" customWidth="1"/>
    <col min="8181" max="8181" width="2.6640625" customWidth="1"/>
    <col min="8182" max="8183" width="10.6640625" customWidth="1"/>
    <col min="8184" max="8184" width="16.6640625" customWidth="1"/>
    <col min="8186" max="8186" width="20.6640625" customWidth="1"/>
    <col min="8187" max="8188" width="10.6640625" customWidth="1"/>
    <col min="8189" max="8189" width="16.6640625" customWidth="1"/>
    <col min="8190" max="8190" width="2.6640625" customWidth="1"/>
    <col min="8191" max="8192" width="10.6640625" customWidth="1"/>
    <col min="8193" max="8193" width="17.6640625" bestFit="1" customWidth="1"/>
    <col min="8419" max="8419" width="25.6640625" customWidth="1"/>
    <col min="8420" max="8421" width="12.6640625" customWidth="1"/>
    <col min="8422" max="8422" width="16.83203125" customWidth="1"/>
    <col min="8423" max="8423" width="2.83203125" customWidth="1"/>
    <col min="8424" max="8425" width="12.33203125" customWidth="1"/>
    <col min="8426" max="8426" width="19.1640625" customWidth="1"/>
    <col min="8427" max="8427" width="20.6640625" customWidth="1"/>
    <col min="8428" max="8428" width="2.83203125" customWidth="1"/>
    <col min="8429" max="8430" width="10.6640625" customWidth="1"/>
    <col min="8431" max="8431" width="16.6640625" customWidth="1"/>
    <col min="8433" max="8433" width="20.6640625" customWidth="1"/>
    <col min="8434" max="8435" width="10.6640625" customWidth="1"/>
    <col min="8436" max="8436" width="16.6640625" customWidth="1"/>
    <col min="8437" max="8437" width="2.6640625" customWidth="1"/>
    <col min="8438" max="8439" width="10.6640625" customWidth="1"/>
    <col min="8440" max="8440" width="16.6640625" customWidth="1"/>
    <col min="8442" max="8442" width="20.6640625" customWidth="1"/>
    <col min="8443" max="8444" width="10.6640625" customWidth="1"/>
    <col min="8445" max="8445" width="16.6640625" customWidth="1"/>
    <col min="8446" max="8446" width="2.6640625" customWidth="1"/>
    <col min="8447" max="8448" width="10.6640625" customWidth="1"/>
    <col min="8449" max="8449" width="17.6640625" bestFit="1" customWidth="1"/>
    <col min="8675" max="8675" width="25.6640625" customWidth="1"/>
    <col min="8676" max="8677" width="12.6640625" customWidth="1"/>
    <col min="8678" max="8678" width="16.83203125" customWidth="1"/>
    <col min="8679" max="8679" width="2.83203125" customWidth="1"/>
    <col min="8680" max="8681" width="12.33203125" customWidth="1"/>
    <col min="8682" max="8682" width="19.1640625" customWidth="1"/>
    <col min="8683" max="8683" width="20.6640625" customWidth="1"/>
    <col min="8684" max="8684" width="2.83203125" customWidth="1"/>
    <col min="8685" max="8686" width="10.6640625" customWidth="1"/>
    <col min="8687" max="8687" width="16.6640625" customWidth="1"/>
    <col min="8689" max="8689" width="20.6640625" customWidth="1"/>
    <col min="8690" max="8691" width="10.6640625" customWidth="1"/>
    <col min="8692" max="8692" width="16.6640625" customWidth="1"/>
    <col min="8693" max="8693" width="2.6640625" customWidth="1"/>
    <col min="8694" max="8695" width="10.6640625" customWidth="1"/>
    <col min="8696" max="8696" width="16.6640625" customWidth="1"/>
    <col min="8698" max="8698" width="20.6640625" customWidth="1"/>
    <col min="8699" max="8700" width="10.6640625" customWidth="1"/>
    <col min="8701" max="8701" width="16.6640625" customWidth="1"/>
    <col min="8702" max="8702" width="2.6640625" customWidth="1"/>
    <col min="8703" max="8704" width="10.6640625" customWidth="1"/>
    <col min="8705" max="8705" width="17.6640625" bestFit="1" customWidth="1"/>
    <col min="8931" max="8931" width="25.6640625" customWidth="1"/>
    <col min="8932" max="8933" width="12.6640625" customWidth="1"/>
    <col min="8934" max="8934" width="16.83203125" customWidth="1"/>
    <col min="8935" max="8935" width="2.83203125" customWidth="1"/>
    <col min="8936" max="8937" width="12.33203125" customWidth="1"/>
    <col min="8938" max="8938" width="19.1640625" customWidth="1"/>
    <col min="8939" max="8939" width="20.6640625" customWidth="1"/>
    <col min="8940" max="8940" width="2.83203125" customWidth="1"/>
    <col min="8941" max="8942" width="10.6640625" customWidth="1"/>
    <col min="8943" max="8943" width="16.6640625" customWidth="1"/>
    <col min="8945" max="8945" width="20.6640625" customWidth="1"/>
    <col min="8946" max="8947" width="10.6640625" customWidth="1"/>
    <col min="8948" max="8948" width="16.6640625" customWidth="1"/>
    <col min="8949" max="8949" width="2.6640625" customWidth="1"/>
    <col min="8950" max="8951" width="10.6640625" customWidth="1"/>
    <col min="8952" max="8952" width="16.6640625" customWidth="1"/>
    <col min="8954" max="8954" width="20.6640625" customWidth="1"/>
    <col min="8955" max="8956" width="10.6640625" customWidth="1"/>
    <col min="8957" max="8957" width="16.6640625" customWidth="1"/>
    <col min="8958" max="8958" width="2.6640625" customWidth="1"/>
    <col min="8959" max="8960" width="10.6640625" customWidth="1"/>
    <col min="8961" max="8961" width="17.6640625" bestFit="1" customWidth="1"/>
    <col min="9187" max="9187" width="25.6640625" customWidth="1"/>
    <col min="9188" max="9189" width="12.6640625" customWidth="1"/>
    <col min="9190" max="9190" width="16.83203125" customWidth="1"/>
    <col min="9191" max="9191" width="2.83203125" customWidth="1"/>
    <col min="9192" max="9193" width="12.33203125" customWidth="1"/>
    <col min="9194" max="9194" width="19.1640625" customWidth="1"/>
    <col min="9195" max="9195" width="20.6640625" customWidth="1"/>
    <col min="9196" max="9196" width="2.83203125" customWidth="1"/>
    <col min="9197" max="9198" width="10.6640625" customWidth="1"/>
    <col min="9199" max="9199" width="16.6640625" customWidth="1"/>
    <col min="9201" max="9201" width="20.6640625" customWidth="1"/>
    <col min="9202" max="9203" width="10.6640625" customWidth="1"/>
    <col min="9204" max="9204" width="16.6640625" customWidth="1"/>
    <col min="9205" max="9205" width="2.6640625" customWidth="1"/>
    <col min="9206" max="9207" width="10.6640625" customWidth="1"/>
    <col min="9208" max="9208" width="16.6640625" customWidth="1"/>
    <col min="9210" max="9210" width="20.6640625" customWidth="1"/>
    <col min="9211" max="9212" width="10.6640625" customWidth="1"/>
    <col min="9213" max="9213" width="16.6640625" customWidth="1"/>
    <col min="9214" max="9214" width="2.6640625" customWidth="1"/>
    <col min="9215" max="9216" width="10.6640625" customWidth="1"/>
    <col min="9217" max="9217" width="17.6640625" bestFit="1" customWidth="1"/>
    <col min="9443" max="9443" width="25.6640625" customWidth="1"/>
    <col min="9444" max="9445" width="12.6640625" customWidth="1"/>
    <col min="9446" max="9446" width="16.83203125" customWidth="1"/>
    <col min="9447" max="9447" width="2.83203125" customWidth="1"/>
    <col min="9448" max="9449" width="12.33203125" customWidth="1"/>
    <col min="9450" max="9450" width="19.1640625" customWidth="1"/>
    <col min="9451" max="9451" width="20.6640625" customWidth="1"/>
    <col min="9452" max="9452" width="2.83203125" customWidth="1"/>
    <col min="9453" max="9454" width="10.6640625" customWidth="1"/>
    <col min="9455" max="9455" width="16.6640625" customWidth="1"/>
    <col min="9457" max="9457" width="20.6640625" customWidth="1"/>
    <col min="9458" max="9459" width="10.6640625" customWidth="1"/>
    <col min="9460" max="9460" width="16.6640625" customWidth="1"/>
    <col min="9461" max="9461" width="2.6640625" customWidth="1"/>
    <col min="9462" max="9463" width="10.6640625" customWidth="1"/>
    <col min="9464" max="9464" width="16.6640625" customWidth="1"/>
    <col min="9466" max="9466" width="20.6640625" customWidth="1"/>
    <col min="9467" max="9468" width="10.6640625" customWidth="1"/>
    <col min="9469" max="9469" width="16.6640625" customWidth="1"/>
    <col min="9470" max="9470" width="2.6640625" customWidth="1"/>
    <col min="9471" max="9472" width="10.6640625" customWidth="1"/>
    <col min="9473" max="9473" width="17.6640625" bestFit="1" customWidth="1"/>
    <col min="9699" max="9699" width="25.6640625" customWidth="1"/>
    <col min="9700" max="9701" width="12.6640625" customWidth="1"/>
    <col min="9702" max="9702" width="16.83203125" customWidth="1"/>
    <col min="9703" max="9703" width="2.83203125" customWidth="1"/>
    <col min="9704" max="9705" width="12.33203125" customWidth="1"/>
    <col min="9706" max="9706" width="19.1640625" customWidth="1"/>
    <col min="9707" max="9707" width="20.6640625" customWidth="1"/>
    <col min="9708" max="9708" width="2.83203125" customWidth="1"/>
    <col min="9709" max="9710" width="10.6640625" customWidth="1"/>
    <col min="9711" max="9711" width="16.6640625" customWidth="1"/>
    <col min="9713" max="9713" width="20.6640625" customWidth="1"/>
    <col min="9714" max="9715" width="10.6640625" customWidth="1"/>
    <col min="9716" max="9716" width="16.6640625" customWidth="1"/>
    <col min="9717" max="9717" width="2.6640625" customWidth="1"/>
    <col min="9718" max="9719" width="10.6640625" customWidth="1"/>
    <col min="9720" max="9720" width="16.6640625" customWidth="1"/>
    <col min="9722" max="9722" width="20.6640625" customWidth="1"/>
    <col min="9723" max="9724" width="10.6640625" customWidth="1"/>
    <col min="9725" max="9725" width="16.6640625" customWidth="1"/>
    <col min="9726" max="9726" width="2.6640625" customWidth="1"/>
    <col min="9727" max="9728" width="10.6640625" customWidth="1"/>
    <col min="9729" max="9729" width="17.6640625" bestFit="1" customWidth="1"/>
    <col min="9955" max="9955" width="25.6640625" customWidth="1"/>
    <col min="9956" max="9957" width="12.6640625" customWidth="1"/>
    <col min="9958" max="9958" width="16.83203125" customWidth="1"/>
    <col min="9959" max="9959" width="2.83203125" customWidth="1"/>
    <col min="9960" max="9961" width="12.33203125" customWidth="1"/>
    <col min="9962" max="9962" width="19.1640625" customWidth="1"/>
    <col min="9963" max="9963" width="20.6640625" customWidth="1"/>
    <col min="9964" max="9964" width="2.83203125" customWidth="1"/>
    <col min="9965" max="9966" width="10.6640625" customWidth="1"/>
    <col min="9967" max="9967" width="16.6640625" customWidth="1"/>
    <col min="9969" max="9969" width="20.6640625" customWidth="1"/>
    <col min="9970" max="9971" width="10.6640625" customWidth="1"/>
    <col min="9972" max="9972" width="16.6640625" customWidth="1"/>
    <col min="9973" max="9973" width="2.6640625" customWidth="1"/>
    <col min="9974" max="9975" width="10.6640625" customWidth="1"/>
    <col min="9976" max="9976" width="16.6640625" customWidth="1"/>
    <col min="9978" max="9978" width="20.6640625" customWidth="1"/>
    <col min="9979" max="9980" width="10.6640625" customWidth="1"/>
    <col min="9981" max="9981" width="16.6640625" customWidth="1"/>
    <col min="9982" max="9982" width="2.6640625" customWidth="1"/>
    <col min="9983" max="9984" width="10.6640625" customWidth="1"/>
    <col min="9985" max="9985" width="17.6640625" bestFit="1" customWidth="1"/>
    <col min="10211" max="10211" width="25.6640625" customWidth="1"/>
    <col min="10212" max="10213" width="12.6640625" customWidth="1"/>
    <col min="10214" max="10214" width="16.83203125" customWidth="1"/>
    <col min="10215" max="10215" width="2.83203125" customWidth="1"/>
    <col min="10216" max="10217" width="12.33203125" customWidth="1"/>
    <col min="10218" max="10218" width="19.1640625" customWidth="1"/>
    <col min="10219" max="10219" width="20.6640625" customWidth="1"/>
    <col min="10220" max="10220" width="2.83203125" customWidth="1"/>
    <col min="10221" max="10222" width="10.6640625" customWidth="1"/>
    <col min="10223" max="10223" width="16.6640625" customWidth="1"/>
    <col min="10225" max="10225" width="20.6640625" customWidth="1"/>
    <col min="10226" max="10227" width="10.6640625" customWidth="1"/>
    <col min="10228" max="10228" width="16.6640625" customWidth="1"/>
    <col min="10229" max="10229" width="2.6640625" customWidth="1"/>
    <col min="10230" max="10231" width="10.6640625" customWidth="1"/>
    <col min="10232" max="10232" width="16.6640625" customWidth="1"/>
    <col min="10234" max="10234" width="20.6640625" customWidth="1"/>
    <col min="10235" max="10236" width="10.6640625" customWidth="1"/>
    <col min="10237" max="10237" width="16.6640625" customWidth="1"/>
    <col min="10238" max="10238" width="2.6640625" customWidth="1"/>
    <col min="10239" max="10240" width="10.6640625" customWidth="1"/>
    <col min="10241" max="10241" width="17.6640625" bestFit="1" customWidth="1"/>
    <col min="10467" max="10467" width="25.6640625" customWidth="1"/>
    <col min="10468" max="10469" width="12.6640625" customWidth="1"/>
    <col min="10470" max="10470" width="16.83203125" customWidth="1"/>
    <col min="10471" max="10471" width="2.83203125" customWidth="1"/>
    <col min="10472" max="10473" width="12.33203125" customWidth="1"/>
    <col min="10474" max="10474" width="19.1640625" customWidth="1"/>
    <col min="10475" max="10475" width="20.6640625" customWidth="1"/>
    <col min="10476" max="10476" width="2.83203125" customWidth="1"/>
    <col min="10477" max="10478" width="10.6640625" customWidth="1"/>
    <col min="10479" max="10479" width="16.6640625" customWidth="1"/>
    <col min="10481" max="10481" width="20.6640625" customWidth="1"/>
    <col min="10482" max="10483" width="10.6640625" customWidth="1"/>
    <col min="10484" max="10484" width="16.6640625" customWidth="1"/>
    <col min="10485" max="10485" width="2.6640625" customWidth="1"/>
    <col min="10486" max="10487" width="10.6640625" customWidth="1"/>
    <col min="10488" max="10488" width="16.6640625" customWidth="1"/>
    <col min="10490" max="10490" width="20.6640625" customWidth="1"/>
    <col min="10491" max="10492" width="10.6640625" customWidth="1"/>
    <col min="10493" max="10493" width="16.6640625" customWidth="1"/>
    <col min="10494" max="10494" width="2.6640625" customWidth="1"/>
    <col min="10495" max="10496" width="10.6640625" customWidth="1"/>
    <col min="10497" max="10497" width="17.6640625" bestFit="1" customWidth="1"/>
    <col min="10723" max="10723" width="25.6640625" customWidth="1"/>
    <col min="10724" max="10725" width="12.6640625" customWidth="1"/>
    <col min="10726" max="10726" width="16.83203125" customWidth="1"/>
    <col min="10727" max="10727" width="2.83203125" customWidth="1"/>
    <col min="10728" max="10729" width="12.33203125" customWidth="1"/>
    <col min="10730" max="10730" width="19.1640625" customWidth="1"/>
    <col min="10731" max="10731" width="20.6640625" customWidth="1"/>
    <col min="10732" max="10732" width="2.83203125" customWidth="1"/>
    <col min="10733" max="10734" width="10.6640625" customWidth="1"/>
    <col min="10735" max="10735" width="16.6640625" customWidth="1"/>
    <col min="10737" max="10737" width="20.6640625" customWidth="1"/>
    <col min="10738" max="10739" width="10.6640625" customWidth="1"/>
    <col min="10740" max="10740" width="16.6640625" customWidth="1"/>
    <col min="10741" max="10741" width="2.6640625" customWidth="1"/>
    <col min="10742" max="10743" width="10.6640625" customWidth="1"/>
    <col min="10744" max="10744" width="16.6640625" customWidth="1"/>
    <col min="10746" max="10746" width="20.6640625" customWidth="1"/>
    <col min="10747" max="10748" width="10.6640625" customWidth="1"/>
    <col min="10749" max="10749" width="16.6640625" customWidth="1"/>
    <col min="10750" max="10750" width="2.6640625" customWidth="1"/>
    <col min="10751" max="10752" width="10.6640625" customWidth="1"/>
    <col min="10753" max="10753" width="17.6640625" bestFit="1" customWidth="1"/>
    <col min="10979" max="10979" width="25.6640625" customWidth="1"/>
    <col min="10980" max="10981" width="12.6640625" customWidth="1"/>
    <col min="10982" max="10982" width="16.83203125" customWidth="1"/>
    <col min="10983" max="10983" width="2.83203125" customWidth="1"/>
    <col min="10984" max="10985" width="12.33203125" customWidth="1"/>
    <col min="10986" max="10986" width="19.1640625" customWidth="1"/>
    <col min="10987" max="10987" width="20.6640625" customWidth="1"/>
    <col min="10988" max="10988" width="2.83203125" customWidth="1"/>
    <col min="10989" max="10990" width="10.6640625" customWidth="1"/>
    <col min="10991" max="10991" width="16.6640625" customWidth="1"/>
    <col min="10993" max="10993" width="20.6640625" customWidth="1"/>
    <col min="10994" max="10995" width="10.6640625" customWidth="1"/>
    <col min="10996" max="10996" width="16.6640625" customWidth="1"/>
    <col min="10997" max="10997" width="2.6640625" customWidth="1"/>
    <col min="10998" max="10999" width="10.6640625" customWidth="1"/>
    <col min="11000" max="11000" width="16.6640625" customWidth="1"/>
    <col min="11002" max="11002" width="20.6640625" customWidth="1"/>
    <col min="11003" max="11004" width="10.6640625" customWidth="1"/>
    <col min="11005" max="11005" width="16.6640625" customWidth="1"/>
    <col min="11006" max="11006" width="2.6640625" customWidth="1"/>
    <col min="11007" max="11008" width="10.6640625" customWidth="1"/>
    <col min="11009" max="11009" width="17.6640625" bestFit="1" customWidth="1"/>
    <col min="11235" max="11235" width="25.6640625" customWidth="1"/>
    <col min="11236" max="11237" width="12.6640625" customWidth="1"/>
    <col min="11238" max="11238" width="16.83203125" customWidth="1"/>
    <col min="11239" max="11239" width="2.83203125" customWidth="1"/>
    <col min="11240" max="11241" width="12.33203125" customWidth="1"/>
    <col min="11242" max="11242" width="19.1640625" customWidth="1"/>
    <col min="11243" max="11243" width="20.6640625" customWidth="1"/>
    <col min="11244" max="11244" width="2.83203125" customWidth="1"/>
    <col min="11245" max="11246" width="10.6640625" customWidth="1"/>
    <col min="11247" max="11247" width="16.6640625" customWidth="1"/>
    <col min="11249" max="11249" width="20.6640625" customWidth="1"/>
    <col min="11250" max="11251" width="10.6640625" customWidth="1"/>
    <col min="11252" max="11252" width="16.6640625" customWidth="1"/>
    <col min="11253" max="11253" width="2.6640625" customWidth="1"/>
    <col min="11254" max="11255" width="10.6640625" customWidth="1"/>
    <col min="11256" max="11256" width="16.6640625" customWidth="1"/>
    <col min="11258" max="11258" width="20.6640625" customWidth="1"/>
    <col min="11259" max="11260" width="10.6640625" customWidth="1"/>
    <col min="11261" max="11261" width="16.6640625" customWidth="1"/>
    <col min="11262" max="11262" width="2.6640625" customWidth="1"/>
    <col min="11263" max="11264" width="10.6640625" customWidth="1"/>
    <col min="11265" max="11265" width="17.6640625" bestFit="1" customWidth="1"/>
    <col min="11491" max="11491" width="25.6640625" customWidth="1"/>
    <col min="11492" max="11493" width="12.6640625" customWidth="1"/>
    <col min="11494" max="11494" width="16.83203125" customWidth="1"/>
    <col min="11495" max="11495" width="2.83203125" customWidth="1"/>
    <col min="11496" max="11497" width="12.33203125" customWidth="1"/>
    <col min="11498" max="11498" width="19.1640625" customWidth="1"/>
    <col min="11499" max="11499" width="20.6640625" customWidth="1"/>
    <col min="11500" max="11500" width="2.83203125" customWidth="1"/>
    <col min="11501" max="11502" width="10.6640625" customWidth="1"/>
    <col min="11503" max="11503" width="16.6640625" customWidth="1"/>
    <col min="11505" max="11505" width="20.6640625" customWidth="1"/>
    <col min="11506" max="11507" width="10.6640625" customWidth="1"/>
    <col min="11508" max="11508" width="16.6640625" customWidth="1"/>
    <col min="11509" max="11509" width="2.6640625" customWidth="1"/>
    <col min="11510" max="11511" width="10.6640625" customWidth="1"/>
    <col min="11512" max="11512" width="16.6640625" customWidth="1"/>
    <col min="11514" max="11514" width="20.6640625" customWidth="1"/>
    <col min="11515" max="11516" width="10.6640625" customWidth="1"/>
    <col min="11517" max="11517" width="16.6640625" customWidth="1"/>
    <col min="11518" max="11518" width="2.6640625" customWidth="1"/>
    <col min="11519" max="11520" width="10.6640625" customWidth="1"/>
    <col min="11521" max="11521" width="17.6640625" bestFit="1" customWidth="1"/>
    <col min="11747" max="11747" width="25.6640625" customWidth="1"/>
    <col min="11748" max="11749" width="12.6640625" customWidth="1"/>
    <col min="11750" max="11750" width="16.83203125" customWidth="1"/>
    <col min="11751" max="11751" width="2.83203125" customWidth="1"/>
    <col min="11752" max="11753" width="12.33203125" customWidth="1"/>
    <col min="11754" max="11754" width="19.1640625" customWidth="1"/>
    <col min="11755" max="11755" width="20.6640625" customWidth="1"/>
    <col min="11756" max="11756" width="2.83203125" customWidth="1"/>
    <col min="11757" max="11758" width="10.6640625" customWidth="1"/>
    <col min="11759" max="11759" width="16.6640625" customWidth="1"/>
    <col min="11761" max="11761" width="20.6640625" customWidth="1"/>
    <col min="11762" max="11763" width="10.6640625" customWidth="1"/>
    <col min="11764" max="11764" width="16.6640625" customWidth="1"/>
    <col min="11765" max="11765" width="2.6640625" customWidth="1"/>
    <col min="11766" max="11767" width="10.6640625" customWidth="1"/>
    <col min="11768" max="11768" width="16.6640625" customWidth="1"/>
    <col min="11770" max="11770" width="20.6640625" customWidth="1"/>
    <col min="11771" max="11772" width="10.6640625" customWidth="1"/>
    <col min="11773" max="11773" width="16.6640625" customWidth="1"/>
    <col min="11774" max="11774" width="2.6640625" customWidth="1"/>
    <col min="11775" max="11776" width="10.6640625" customWidth="1"/>
    <col min="11777" max="11777" width="17.6640625" bestFit="1" customWidth="1"/>
    <col min="12003" max="12003" width="25.6640625" customWidth="1"/>
    <col min="12004" max="12005" width="12.6640625" customWidth="1"/>
    <col min="12006" max="12006" width="16.83203125" customWidth="1"/>
    <col min="12007" max="12007" width="2.83203125" customWidth="1"/>
    <col min="12008" max="12009" width="12.33203125" customWidth="1"/>
    <col min="12010" max="12010" width="19.1640625" customWidth="1"/>
    <col min="12011" max="12011" width="20.6640625" customWidth="1"/>
    <col min="12012" max="12012" width="2.83203125" customWidth="1"/>
    <col min="12013" max="12014" width="10.6640625" customWidth="1"/>
    <col min="12015" max="12015" width="16.6640625" customWidth="1"/>
    <col min="12017" max="12017" width="20.6640625" customWidth="1"/>
    <col min="12018" max="12019" width="10.6640625" customWidth="1"/>
    <col min="12020" max="12020" width="16.6640625" customWidth="1"/>
    <col min="12021" max="12021" width="2.6640625" customWidth="1"/>
    <col min="12022" max="12023" width="10.6640625" customWidth="1"/>
    <col min="12024" max="12024" width="16.6640625" customWidth="1"/>
    <col min="12026" max="12026" width="20.6640625" customWidth="1"/>
    <col min="12027" max="12028" width="10.6640625" customWidth="1"/>
    <col min="12029" max="12029" width="16.6640625" customWidth="1"/>
    <col min="12030" max="12030" width="2.6640625" customWidth="1"/>
    <col min="12031" max="12032" width="10.6640625" customWidth="1"/>
    <col min="12033" max="12033" width="17.6640625" bestFit="1" customWidth="1"/>
    <col min="12259" max="12259" width="25.6640625" customWidth="1"/>
    <col min="12260" max="12261" width="12.6640625" customWidth="1"/>
    <col min="12262" max="12262" width="16.83203125" customWidth="1"/>
    <col min="12263" max="12263" width="2.83203125" customWidth="1"/>
    <col min="12264" max="12265" width="12.33203125" customWidth="1"/>
    <col min="12266" max="12266" width="19.1640625" customWidth="1"/>
    <col min="12267" max="12267" width="20.6640625" customWidth="1"/>
    <col min="12268" max="12268" width="2.83203125" customWidth="1"/>
    <col min="12269" max="12270" width="10.6640625" customWidth="1"/>
    <col min="12271" max="12271" width="16.6640625" customWidth="1"/>
    <col min="12273" max="12273" width="20.6640625" customWidth="1"/>
    <col min="12274" max="12275" width="10.6640625" customWidth="1"/>
    <col min="12276" max="12276" width="16.6640625" customWidth="1"/>
    <col min="12277" max="12277" width="2.6640625" customWidth="1"/>
    <col min="12278" max="12279" width="10.6640625" customWidth="1"/>
    <col min="12280" max="12280" width="16.6640625" customWidth="1"/>
    <col min="12282" max="12282" width="20.6640625" customWidth="1"/>
    <col min="12283" max="12284" width="10.6640625" customWidth="1"/>
    <col min="12285" max="12285" width="16.6640625" customWidth="1"/>
    <col min="12286" max="12286" width="2.6640625" customWidth="1"/>
    <col min="12287" max="12288" width="10.6640625" customWidth="1"/>
    <col min="12289" max="12289" width="17.6640625" bestFit="1" customWidth="1"/>
    <col min="12515" max="12515" width="25.6640625" customWidth="1"/>
    <col min="12516" max="12517" width="12.6640625" customWidth="1"/>
    <col min="12518" max="12518" width="16.83203125" customWidth="1"/>
    <col min="12519" max="12519" width="2.83203125" customWidth="1"/>
    <col min="12520" max="12521" width="12.33203125" customWidth="1"/>
    <col min="12522" max="12522" width="19.1640625" customWidth="1"/>
    <col min="12523" max="12523" width="20.6640625" customWidth="1"/>
    <col min="12524" max="12524" width="2.83203125" customWidth="1"/>
    <col min="12525" max="12526" width="10.6640625" customWidth="1"/>
    <col min="12527" max="12527" width="16.6640625" customWidth="1"/>
    <col min="12529" max="12529" width="20.6640625" customWidth="1"/>
    <col min="12530" max="12531" width="10.6640625" customWidth="1"/>
    <col min="12532" max="12532" width="16.6640625" customWidth="1"/>
    <col min="12533" max="12533" width="2.6640625" customWidth="1"/>
    <col min="12534" max="12535" width="10.6640625" customWidth="1"/>
    <col min="12536" max="12536" width="16.6640625" customWidth="1"/>
    <col min="12538" max="12538" width="20.6640625" customWidth="1"/>
    <col min="12539" max="12540" width="10.6640625" customWidth="1"/>
    <col min="12541" max="12541" width="16.6640625" customWidth="1"/>
    <col min="12542" max="12542" width="2.6640625" customWidth="1"/>
    <col min="12543" max="12544" width="10.6640625" customWidth="1"/>
    <col min="12545" max="12545" width="17.6640625" bestFit="1" customWidth="1"/>
    <col min="12771" max="12771" width="25.6640625" customWidth="1"/>
    <col min="12772" max="12773" width="12.6640625" customWidth="1"/>
    <col min="12774" max="12774" width="16.83203125" customWidth="1"/>
    <col min="12775" max="12775" width="2.83203125" customWidth="1"/>
    <col min="12776" max="12777" width="12.33203125" customWidth="1"/>
    <col min="12778" max="12778" width="19.1640625" customWidth="1"/>
    <col min="12779" max="12779" width="20.6640625" customWidth="1"/>
    <col min="12780" max="12780" width="2.83203125" customWidth="1"/>
    <col min="12781" max="12782" width="10.6640625" customWidth="1"/>
    <col min="12783" max="12783" width="16.6640625" customWidth="1"/>
    <col min="12785" max="12785" width="20.6640625" customWidth="1"/>
    <col min="12786" max="12787" width="10.6640625" customWidth="1"/>
    <col min="12788" max="12788" width="16.6640625" customWidth="1"/>
    <col min="12789" max="12789" width="2.6640625" customWidth="1"/>
    <col min="12790" max="12791" width="10.6640625" customWidth="1"/>
    <col min="12792" max="12792" width="16.6640625" customWidth="1"/>
    <col min="12794" max="12794" width="20.6640625" customWidth="1"/>
    <col min="12795" max="12796" width="10.6640625" customWidth="1"/>
    <col min="12797" max="12797" width="16.6640625" customWidth="1"/>
    <col min="12798" max="12798" width="2.6640625" customWidth="1"/>
    <col min="12799" max="12800" width="10.6640625" customWidth="1"/>
    <col min="12801" max="12801" width="17.6640625" bestFit="1" customWidth="1"/>
    <col min="13027" max="13027" width="25.6640625" customWidth="1"/>
    <col min="13028" max="13029" width="12.6640625" customWidth="1"/>
    <col min="13030" max="13030" width="16.83203125" customWidth="1"/>
    <col min="13031" max="13031" width="2.83203125" customWidth="1"/>
    <col min="13032" max="13033" width="12.33203125" customWidth="1"/>
    <col min="13034" max="13034" width="19.1640625" customWidth="1"/>
    <col min="13035" max="13035" width="20.6640625" customWidth="1"/>
    <col min="13036" max="13036" width="2.83203125" customWidth="1"/>
    <col min="13037" max="13038" width="10.6640625" customWidth="1"/>
    <col min="13039" max="13039" width="16.6640625" customWidth="1"/>
    <col min="13041" max="13041" width="20.6640625" customWidth="1"/>
    <col min="13042" max="13043" width="10.6640625" customWidth="1"/>
    <col min="13044" max="13044" width="16.6640625" customWidth="1"/>
    <col min="13045" max="13045" width="2.6640625" customWidth="1"/>
    <col min="13046" max="13047" width="10.6640625" customWidth="1"/>
    <col min="13048" max="13048" width="16.6640625" customWidth="1"/>
    <col min="13050" max="13050" width="20.6640625" customWidth="1"/>
    <col min="13051" max="13052" width="10.6640625" customWidth="1"/>
    <col min="13053" max="13053" width="16.6640625" customWidth="1"/>
    <col min="13054" max="13054" width="2.6640625" customWidth="1"/>
    <col min="13055" max="13056" width="10.6640625" customWidth="1"/>
    <col min="13057" max="13057" width="17.6640625" bestFit="1" customWidth="1"/>
    <col min="13283" max="13283" width="25.6640625" customWidth="1"/>
    <col min="13284" max="13285" width="12.6640625" customWidth="1"/>
    <col min="13286" max="13286" width="16.83203125" customWidth="1"/>
    <col min="13287" max="13287" width="2.83203125" customWidth="1"/>
    <col min="13288" max="13289" width="12.33203125" customWidth="1"/>
    <col min="13290" max="13290" width="19.1640625" customWidth="1"/>
    <col min="13291" max="13291" width="20.6640625" customWidth="1"/>
    <col min="13292" max="13292" width="2.83203125" customWidth="1"/>
    <col min="13293" max="13294" width="10.6640625" customWidth="1"/>
    <col min="13295" max="13295" width="16.6640625" customWidth="1"/>
    <col min="13297" max="13297" width="20.6640625" customWidth="1"/>
    <col min="13298" max="13299" width="10.6640625" customWidth="1"/>
    <col min="13300" max="13300" width="16.6640625" customWidth="1"/>
    <col min="13301" max="13301" width="2.6640625" customWidth="1"/>
    <col min="13302" max="13303" width="10.6640625" customWidth="1"/>
    <col min="13304" max="13304" width="16.6640625" customWidth="1"/>
    <col min="13306" max="13306" width="20.6640625" customWidth="1"/>
    <col min="13307" max="13308" width="10.6640625" customWidth="1"/>
    <col min="13309" max="13309" width="16.6640625" customWidth="1"/>
    <col min="13310" max="13310" width="2.6640625" customWidth="1"/>
    <col min="13311" max="13312" width="10.6640625" customWidth="1"/>
    <col min="13313" max="13313" width="17.6640625" bestFit="1" customWidth="1"/>
    <col min="13539" max="13539" width="25.6640625" customWidth="1"/>
    <col min="13540" max="13541" width="12.6640625" customWidth="1"/>
    <col min="13542" max="13542" width="16.83203125" customWidth="1"/>
    <col min="13543" max="13543" width="2.83203125" customWidth="1"/>
    <col min="13544" max="13545" width="12.33203125" customWidth="1"/>
    <col min="13546" max="13546" width="19.1640625" customWidth="1"/>
    <col min="13547" max="13547" width="20.6640625" customWidth="1"/>
    <col min="13548" max="13548" width="2.83203125" customWidth="1"/>
    <col min="13549" max="13550" width="10.6640625" customWidth="1"/>
    <col min="13551" max="13551" width="16.6640625" customWidth="1"/>
    <col min="13553" max="13553" width="20.6640625" customWidth="1"/>
    <col min="13554" max="13555" width="10.6640625" customWidth="1"/>
    <col min="13556" max="13556" width="16.6640625" customWidth="1"/>
    <col min="13557" max="13557" width="2.6640625" customWidth="1"/>
    <col min="13558" max="13559" width="10.6640625" customWidth="1"/>
    <col min="13560" max="13560" width="16.6640625" customWidth="1"/>
    <col min="13562" max="13562" width="20.6640625" customWidth="1"/>
    <col min="13563" max="13564" width="10.6640625" customWidth="1"/>
    <col min="13565" max="13565" width="16.6640625" customWidth="1"/>
    <col min="13566" max="13566" width="2.6640625" customWidth="1"/>
    <col min="13567" max="13568" width="10.6640625" customWidth="1"/>
    <col min="13569" max="13569" width="17.6640625" bestFit="1" customWidth="1"/>
    <col min="13795" max="13795" width="25.6640625" customWidth="1"/>
    <col min="13796" max="13797" width="12.6640625" customWidth="1"/>
    <col min="13798" max="13798" width="16.83203125" customWidth="1"/>
    <col min="13799" max="13799" width="2.83203125" customWidth="1"/>
    <col min="13800" max="13801" width="12.33203125" customWidth="1"/>
    <col min="13802" max="13802" width="19.1640625" customWidth="1"/>
    <col min="13803" max="13803" width="20.6640625" customWidth="1"/>
    <col min="13804" max="13804" width="2.83203125" customWidth="1"/>
    <col min="13805" max="13806" width="10.6640625" customWidth="1"/>
    <col min="13807" max="13807" width="16.6640625" customWidth="1"/>
    <col min="13809" max="13809" width="20.6640625" customWidth="1"/>
    <col min="13810" max="13811" width="10.6640625" customWidth="1"/>
    <col min="13812" max="13812" width="16.6640625" customWidth="1"/>
    <col min="13813" max="13813" width="2.6640625" customWidth="1"/>
    <col min="13814" max="13815" width="10.6640625" customWidth="1"/>
    <col min="13816" max="13816" width="16.6640625" customWidth="1"/>
    <col min="13818" max="13818" width="20.6640625" customWidth="1"/>
    <col min="13819" max="13820" width="10.6640625" customWidth="1"/>
    <col min="13821" max="13821" width="16.6640625" customWidth="1"/>
    <col min="13822" max="13822" width="2.6640625" customWidth="1"/>
    <col min="13823" max="13824" width="10.6640625" customWidth="1"/>
    <col min="13825" max="13825" width="17.6640625" bestFit="1" customWidth="1"/>
    <col min="14051" max="14051" width="25.6640625" customWidth="1"/>
    <col min="14052" max="14053" width="12.6640625" customWidth="1"/>
    <col min="14054" max="14054" width="16.83203125" customWidth="1"/>
    <col min="14055" max="14055" width="2.83203125" customWidth="1"/>
    <col min="14056" max="14057" width="12.33203125" customWidth="1"/>
    <col min="14058" max="14058" width="19.1640625" customWidth="1"/>
    <col min="14059" max="14059" width="20.6640625" customWidth="1"/>
    <col min="14060" max="14060" width="2.83203125" customWidth="1"/>
    <col min="14061" max="14062" width="10.6640625" customWidth="1"/>
    <col min="14063" max="14063" width="16.6640625" customWidth="1"/>
    <col min="14065" max="14065" width="20.6640625" customWidth="1"/>
    <col min="14066" max="14067" width="10.6640625" customWidth="1"/>
    <col min="14068" max="14068" width="16.6640625" customWidth="1"/>
    <col min="14069" max="14069" width="2.6640625" customWidth="1"/>
    <col min="14070" max="14071" width="10.6640625" customWidth="1"/>
    <col min="14072" max="14072" width="16.6640625" customWidth="1"/>
    <col min="14074" max="14074" width="20.6640625" customWidth="1"/>
    <col min="14075" max="14076" width="10.6640625" customWidth="1"/>
    <col min="14077" max="14077" width="16.6640625" customWidth="1"/>
    <col min="14078" max="14078" width="2.6640625" customWidth="1"/>
    <col min="14079" max="14080" width="10.6640625" customWidth="1"/>
    <col min="14081" max="14081" width="17.6640625" bestFit="1" customWidth="1"/>
    <col min="14307" max="14307" width="25.6640625" customWidth="1"/>
    <col min="14308" max="14309" width="12.6640625" customWidth="1"/>
    <col min="14310" max="14310" width="16.83203125" customWidth="1"/>
    <col min="14311" max="14311" width="2.83203125" customWidth="1"/>
    <col min="14312" max="14313" width="12.33203125" customWidth="1"/>
    <col min="14314" max="14314" width="19.1640625" customWidth="1"/>
    <col min="14315" max="14315" width="20.6640625" customWidth="1"/>
    <col min="14316" max="14316" width="2.83203125" customWidth="1"/>
    <col min="14317" max="14318" width="10.6640625" customWidth="1"/>
    <col min="14319" max="14319" width="16.6640625" customWidth="1"/>
    <col min="14321" max="14321" width="20.6640625" customWidth="1"/>
    <col min="14322" max="14323" width="10.6640625" customWidth="1"/>
    <col min="14324" max="14324" width="16.6640625" customWidth="1"/>
    <col min="14325" max="14325" width="2.6640625" customWidth="1"/>
    <col min="14326" max="14327" width="10.6640625" customWidth="1"/>
    <col min="14328" max="14328" width="16.6640625" customWidth="1"/>
    <col min="14330" max="14330" width="20.6640625" customWidth="1"/>
    <col min="14331" max="14332" width="10.6640625" customWidth="1"/>
    <col min="14333" max="14333" width="16.6640625" customWidth="1"/>
    <col min="14334" max="14334" width="2.6640625" customWidth="1"/>
    <col min="14335" max="14336" width="10.6640625" customWidth="1"/>
    <col min="14337" max="14337" width="17.6640625" bestFit="1" customWidth="1"/>
    <col min="14563" max="14563" width="25.6640625" customWidth="1"/>
    <col min="14564" max="14565" width="12.6640625" customWidth="1"/>
    <col min="14566" max="14566" width="16.83203125" customWidth="1"/>
    <col min="14567" max="14567" width="2.83203125" customWidth="1"/>
    <col min="14568" max="14569" width="12.33203125" customWidth="1"/>
    <col min="14570" max="14570" width="19.1640625" customWidth="1"/>
    <col min="14571" max="14571" width="20.6640625" customWidth="1"/>
    <col min="14572" max="14572" width="2.83203125" customWidth="1"/>
    <col min="14573" max="14574" width="10.6640625" customWidth="1"/>
    <col min="14575" max="14575" width="16.6640625" customWidth="1"/>
    <col min="14577" max="14577" width="20.6640625" customWidth="1"/>
    <col min="14578" max="14579" width="10.6640625" customWidth="1"/>
    <col min="14580" max="14580" width="16.6640625" customWidth="1"/>
    <col min="14581" max="14581" width="2.6640625" customWidth="1"/>
    <col min="14582" max="14583" width="10.6640625" customWidth="1"/>
    <col min="14584" max="14584" width="16.6640625" customWidth="1"/>
    <col min="14586" max="14586" width="20.6640625" customWidth="1"/>
    <col min="14587" max="14588" width="10.6640625" customWidth="1"/>
    <col min="14589" max="14589" width="16.6640625" customWidth="1"/>
    <col min="14590" max="14590" width="2.6640625" customWidth="1"/>
    <col min="14591" max="14592" width="10.6640625" customWidth="1"/>
    <col min="14593" max="14593" width="17.6640625" bestFit="1" customWidth="1"/>
    <col min="14819" max="14819" width="25.6640625" customWidth="1"/>
    <col min="14820" max="14821" width="12.6640625" customWidth="1"/>
    <col min="14822" max="14822" width="16.83203125" customWidth="1"/>
    <col min="14823" max="14823" width="2.83203125" customWidth="1"/>
    <col min="14824" max="14825" width="12.33203125" customWidth="1"/>
    <col min="14826" max="14826" width="19.1640625" customWidth="1"/>
    <col min="14827" max="14827" width="20.6640625" customWidth="1"/>
    <col min="14828" max="14828" width="2.83203125" customWidth="1"/>
    <col min="14829" max="14830" width="10.6640625" customWidth="1"/>
    <col min="14831" max="14831" width="16.6640625" customWidth="1"/>
    <col min="14833" max="14833" width="20.6640625" customWidth="1"/>
    <col min="14834" max="14835" width="10.6640625" customWidth="1"/>
    <col min="14836" max="14836" width="16.6640625" customWidth="1"/>
    <col min="14837" max="14837" width="2.6640625" customWidth="1"/>
    <col min="14838" max="14839" width="10.6640625" customWidth="1"/>
    <col min="14840" max="14840" width="16.6640625" customWidth="1"/>
    <col min="14842" max="14842" width="20.6640625" customWidth="1"/>
    <col min="14843" max="14844" width="10.6640625" customWidth="1"/>
    <col min="14845" max="14845" width="16.6640625" customWidth="1"/>
    <col min="14846" max="14846" width="2.6640625" customWidth="1"/>
    <col min="14847" max="14848" width="10.6640625" customWidth="1"/>
    <col min="14849" max="14849" width="17.6640625" bestFit="1" customWidth="1"/>
    <col min="15075" max="15075" width="25.6640625" customWidth="1"/>
    <col min="15076" max="15077" width="12.6640625" customWidth="1"/>
    <col min="15078" max="15078" width="16.83203125" customWidth="1"/>
    <col min="15079" max="15079" width="2.83203125" customWidth="1"/>
    <col min="15080" max="15081" width="12.33203125" customWidth="1"/>
    <col min="15082" max="15082" width="19.1640625" customWidth="1"/>
    <col min="15083" max="15083" width="20.6640625" customWidth="1"/>
    <col min="15084" max="15084" width="2.83203125" customWidth="1"/>
    <col min="15085" max="15086" width="10.6640625" customWidth="1"/>
    <col min="15087" max="15087" width="16.6640625" customWidth="1"/>
    <col min="15089" max="15089" width="20.6640625" customWidth="1"/>
    <col min="15090" max="15091" width="10.6640625" customWidth="1"/>
    <col min="15092" max="15092" width="16.6640625" customWidth="1"/>
    <col min="15093" max="15093" width="2.6640625" customWidth="1"/>
    <col min="15094" max="15095" width="10.6640625" customWidth="1"/>
    <col min="15096" max="15096" width="16.6640625" customWidth="1"/>
    <col min="15098" max="15098" width="20.6640625" customWidth="1"/>
    <col min="15099" max="15100" width="10.6640625" customWidth="1"/>
    <col min="15101" max="15101" width="16.6640625" customWidth="1"/>
    <col min="15102" max="15102" width="2.6640625" customWidth="1"/>
    <col min="15103" max="15104" width="10.6640625" customWidth="1"/>
    <col min="15105" max="15105" width="17.6640625" bestFit="1" customWidth="1"/>
    <col min="15331" max="15331" width="25.6640625" customWidth="1"/>
    <col min="15332" max="15333" width="12.6640625" customWidth="1"/>
    <col min="15334" max="15334" width="16.83203125" customWidth="1"/>
    <col min="15335" max="15335" width="2.83203125" customWidth="1"/>
    <col min="15336" max="15337" width="12.33203125" customWidth="1"/>
    <col min="15338" max="15338" width="19.1640625" customWidth="1"/>
    <col min="15339" max="15339" width="20.6640625" customWidth="1"/>
    <col min="15340" max="15340" width="2.83203125" customWidth="1"/>
    <col min="15341" max="15342" width="10.6640625" customWidth="1"/>
    <col min="15343" max="15343" width="16.6640625" customWidth="1"/>
    <col min="15345" max="15345" width="20.6640625" customWidth="1"/>
    <col min="15346" max="15347" width="10.6640625" customWidth="1"/>
    <col min="15348" max="15348" width="16.6640625" customWidth="1"/>
    <col min="15349" max="15349" width="2.6640625" customWidth="1"/>
    <col min="15350" max="15351" width="10.6640625" customWidth="1"/>
    <col min="15352" max="15352" width="16.6640625" customWidth="1"/>
    <col min="15354" max="15354" width="20.6640625" customWidth="1"/>
    <col min="15355" max="15356" width="10.6640625" customWidth="1"/>
    <col min="15357" max="15357" width="16.6640625" customWidth="1"/>
    <col min="15358" max="15358" width="2.6640625" customWidth="1"/>
    <col min="15359" max="15360" width="10.6640625" customWidth="1"/>
    <col min="15361" max="15361" width="17.6640625" bestFit="1" customWidth="1"/>
    <col min="15587" max="15587" width="25.6640625" customWidth="1"/>
    <col min="15588" max="15589" width="12.6640625" customWidth="1"/>
    <col min="15590" max="15590" width="16.83203125" customWidth="1"/>
    <col min="15591" max="15591" width="2.83203125" customWidth="1"/>
    <col min="15592" max="15593" width="12.33203125" customWidth="1"/>
    <col min="15594" max="15594" width="19.1640625" customWidth="1"/>
    <col min="15595" max="15595" width="20.6640625" customWidth="1"/>
    <col min="15596" max="15596" width="2.83203125" customWidth="1"/>
    <col min="15597" max="15598" width="10.6640625" customWidth="1"/>
    <col min="15599" max="15599" width="16.6640625" customWidth="1"/>
    <col min="15601" max="15601" width="20.6640625" customWidth="1"/>
    <col min="15602" max="15603" width="10.6640625" customWidth="1"/>
    <col min="15604" max="15604" width="16.6640625" customWidth="1"/>
    <col min="15605" max="15605" width="2.6640625" customWidth="1"/>
    <col min="15606" max="15607" width="10.6640625" customWidth="1"/>
    <col min="15608" max="15608" width="16.6640625" customWidth="1"/>
    <col min="15610" max="15610" width="20.6640625" customWidth="1"/>
    <col min="15611" max="15612" width="10.6640625" customWidth="1"/>
    <col min="15613" max="15613" width="16.6640625" customWidth="1"/>
    <col min="15614" max="15614" width="2.6640625" customWidth="1"/>
    <col min="15615" max="15616" width="10.6640625" customWidth="1"/>
    <col min="15617" max="15617" width="17.6640625" bestFit="1" customWidth="1"/>
    <col min="15843" max="15843" width="25.6640625" customWidth="1"/>
    <col min="15844" max="15845" width="12.6640625" customWidth="1"/>
    <col min="15846" max="15846" width="16.83203125" customWidth="1"/>
    <col min="15847" max="15847" width="2.83203125" customWidth="1"/>
    <col min="15848" max="15849" width="12.33203125" customWidth="1"/>
    <col min="15850" max="15850" width="19.1640625" customWidth="1"/>
    <col min="15851" max="15851" width="20.6640625" customWidth="1"/>
    <col min="15852" max="15852" width="2.83203125" customWidth="1"/>
    <col min="15853" max="15854" width="10.6640625" customWidth="1"/>
    <col min="15855" max="15855" width="16.6640625" customWidth="1"/>
    <col min="15857" max="15857" width="20.6640625" customWidth="1"/>
    <col min="15858" max="15859" width="10.6640625" customWidth="1"/>
    <col min="15860" max="15860" width="16.6640625" customWidth="1"/>
    <col min="15861" max="15861" width="2.6640625" customWidth="1"/>
    <col min="15862" max="15863" width="10.6640625" customWidth="1"/>
    <col min="15864" max="15864" width="16.6640625" customWidth="1"/>
    <col min="15866" max="15866" width="20.6640625" customWidth="1"/>
    <col min="15867" max="15868" width="10.6640625" customWidth="1"/>
    <col min="15869" max="15869" width="16.6640625" customWidth="1"/>
    <col min="15870" max="15870" width="2.6640625" customWidth="1"/>
    <col min="15871" max="15872" width="10.6640625" customWidth="1"/>
    <col min="15873" max="15873" width="17.6640625" bestFit="1" customWidth="1"/>
    <col min="16099" max="16099" width="25.6640625" customWidth="1"/>
    <col min="16100" max="16101" width="12.6640625" customWidth="1"/>
    <col min="16102" max="16102" width="16.83203125" customWidth="1"/>
    <col min="16103" max="16103" width="2.83203125" customWidth="1"/>
    <col min="16104" max="16105" width="12.33203125" customWidth="1"/>
    <col min="16106" max="16106" width="19.1640625" customWidth="1"/>
    <col min="16107" max="16107" width="20.6640625" customWidth="1"/>
    <col min="16108" max="16108" width="2.83203125" customWidth="1"/>
    <col min="16109" max="16110" width="10.6640625" customWidth="1"/>
    <col min="16111" max="16111" width="16.6640625" customWidth="1"/>
    <col min="16113" max="16113" width="20.6640625" customWidth="1"/>
    <col min="16114" max="16115" width="10.6640625" customWidth="1"/>
    <col min="16116" max="16116" width="16.6640625" customWidth="1"/>
    <col min="16117" max="16117" width="2.6640625" customWidth="1"/>
    <col min="16118" max="16119" width="10.6640625" customWidth="1"/>
    <col min="16120" max="16120" width="16.6640625" customWidth="1"/>
    <col min="16122" max="16122" width="20.6640625" customWidth="1"/>
    <col min="16123" max="16124" width="10.6640625" customWidth="1"/>
    <col min="16125" max="16125" width="16.6640625" customWidth="1"/>
    <col min="16126" max="16126" width="2.6640625" customWidth="1"/>
    <col min="16127" max="16128" width="10.6640625" customWidth="1"/>
    <col min="16129" max="16129" width="17.6640625" bestFit="1" customWidth="1"/>
  </cols>
  <sheetData>
    <row r="2" spans="1:9" ht="22.5" customHeight="1" x14ac:dyDescent="0.2">
      <c r="A2" s="46" t="s">
        <v>106</v>
      </c>
      <c r="B2" s="47"/>
      <c r="C2" s="47"/>
      <c r="D2" s="48"/>
      <c r="E2" s="45"/>
      <c r="F2" s="46" t="s">
        <v>106</v>
      </c>
      <c r="G2" s="47"/>
      <c r="H2" s="47"/>
      <c r="I2" s="48"/>
    </row>
    <row r="3" spans="1:9" ht="22.5" customHeight="1" x14ac:dyDescent="0.2">
      <c r="A3" s="49" t="s">
        <v>107</v>
      </c>
      <c r="B3" s="50"/>
      <c r="C3" s="50"/>
      <c r="D3" s="51"/>
      <c r="E3" s="45"/>
      <c r="F3" s="49" t="s">
        <v>107</v>
      </c>
      <c r="G3" s="50"/>
      <c r="H3" s="50"/>
      <c r="I3" s="51"/>
    </row>
    <row r="4" spans="1:9" ht="9" customHeight="1" x14ac:dyDescent="0.2">
      <c r="A4" s="13"/>
      <c r="B4" s="13"/>
      <c r="C4" s="13"/>
      <c r="D4" s="13"/>
      <c r="E4" s="14"/>
      <c r="F4" s="13"/>
      <c r="G4" s="13"/>
      <c r="H4" s="13"/>
      <c r="I4" s="13"/>
    </row>
    <row r="5" spans="1:9" ht="9" customHeight="1" x14ac:dyDescent="0.2">
      <c r="A5" s="52"/>
      <c r="B5" s="52"/>
      <c r="C5" s="52"/>
      <c r="D5" s="52"/>
      <c r="E5" s="14"/>
      <c r="F5" s="52"/>
      <c r="G5" s="52"/>
      <c r="H5" s="52"/>
      <c r="I5" s="52"/>
    </row>
    <row r="6" spans="1:9" ht="8.25" customHeight="1" x14ac:dyDescent="0.2">
      <c r="A6" s="14"/>
      <c r="B6" s="14"/>
      <c r="C6" s="14"/>
      <c r="D6" s="14"/>
      <c r="E6" s="14"/>
      <c r="F6" s="14"/>
      <c r="G6" s="14"/>
      <c r="H6" s="14"/>
      <c r="I6" s="14"/>
    </row>
    <row r="7" spans="1:9" s="15" customFormat="1" ht="25.25" customHeight="1" x14ac:dyDescent="0.2">
      <c r="A7" s="39"/>
      <c r="B7" s="40" t="s">
        <v>91</v>
      </c>
      <c r="C7" s="41"/>
      <c r="D7" s="42"/>
      <c r="F7" s="39"/>
      <c r="G7" s="43" t="s">
        <v>29</v>
      </c>
      <c r="H7" s="41"/>
      <c r="I7" s="42"/>
    </row>
    <row r="8" spans="1:9" ht="25.25" customHeight="1" x14ac:dyDescent="0.2">
      <c r="A8" s="35" t="s">
        <v>102</v>
      </c>
      <c r="B8" s="35" t="s">
        <v>103</v>
      </c>
      <c r="C8" s="35" t="s">
        <v>95</v>
      </c>
      <c r="D8" s="35" t="s">
        <v>13</v>
      </c>
      <c r="E8" s="16"/>
      <c r="F8" s="35" t="s">
        <v>102</v>
      </c>
      <c r="G8" s="35" t="s">
        <v>103</v>
      </c>
      <c r="H8" s="35" t="s">
        <v>95</v>
      </c>
      <c r="I8" s="35" t="s">
        <v>13</v>
      </c>
    </row>
    <row r="9" spans="1:9" ht="9" customHeight="1" x14ac:dyDescent="0.2">
      <c r="A9" s="16"/>
      <c r="B9" s="16"/>
      <c r="C9" s="16"/>
      <c r="D9" s="16"/>
      <c r="E9" s="16"/>
      <c r="F9" s="16"/>
      <c r="G9" s="16"/>
      <c r="H9" s="16"/>
      <c r="I9" s="16"/>
    </row>
    <row r="10" spans="1:9" s="19" customFormat="1" ht="25.25" customHeight="1" x14ac:dyDescent="0.2">
      <c r="A10" s="3" t="s">
        <v>7</v>
      </c>
      <c r="B10" s="7">
        <v>23</v>
      </c>
      <c r="C10" s="7">
        <v>8314.5600000000013</v>
      </c>
      <c r="D10" s="8">
        <v>6782358.3399</v>
      </c>
      <c r="E10" s="18"/>
      <c r="F10" s="3" t="s">
        <v>7</v>
      </c>
      <c r="G10" s="7">
        <v>7</v>
      </c>
      <c r="H10" s="7">
        <v>9643.4800000000014</v>
      </c>
      <c r="I10" s="8">
        <v>5089836.7911999999</v>
      </c>
    </row>
    <row r="11" spans="1:9" s="19" customFormat="1" ht="25.25" customHeight="1" x14ac:dyDescent="0.2">
      <c r="A11" s="3" t="s">
        <v>99</v>
      </c>
      <c r="B11" s="7">
        <v>1</v>
      </c>
      <c r="C11" s="7">
        <v>1</v>
      </c>
      <c r="D11" s="8">
        <v>230000</v>
      </c>
      <c r="E11" s="18"/>
      <c r="F11" s="3" t="s">
        <v>99</v>
      </c>
      <c r="G11" s="7"/>
      <c r="H11" s="7"/>
      <c r="I11" s="8"/>
    </row>
    <row r="12" spans="1:9" s="19" customFormat="1" ht="25.25" customHeight="1" x14ac:dyDescent="0.2">
      <c r="A12" s="3" t="s">
        <v>4</v>
      </c>
      <c r="B12" s="7">
        <v>26</v>
      </c>
      <c r="C12" s="7">
        <v>14013.19</v>
      </c>
      <c r="D12" s="8">
        <v>12239143.940000001</v>
      </c>
      <c r="E12" s="18"/>
      <c r="F12" s="3" t="s">
        <v>4</v>
      </c>
      <c r="G12" s="7">
        <v>8</v>
      </c>
      <c r="H12" s="7">
        <v>3127.1400000000003</v>
      </c>
      <c r="I12" s="8">
        <v>2456495.5</v>
      </c>
    </row>
    <row r="13" spans="1:9" s="19" customFormat="1" ht="25.25" customHeight="1" x14ac:dyDescent="0.2">
      <c r="A13" s="3" t="s">
        <v>25</v>
      </c>
      <c r="B13" s="7">
        <v>5</v>
      </c>
      <c r="C13" s="7">
        <v>5</v>
      </c>
      <c r="D13" s="8">
        <v>99415000</v>
      </c>
      <c r="E13" s="18"/>
      <c r="F13" s="3" t="s">
        <v>25</v>
      </c>
      <c r="G13" s="7"/>
      <c r="H13" s="7"/>
      <c r="I13" s="8"/>
    </row>
    <row r="14" spans="1:9" s="19" customFormat="1" ht="25.25" customHeight="1" x14ac:dyDescent="0.2">
      <c r="A14" s="3" t="s">
        <v>18</v>
      </c>
      <c r="B14" s="7">
        <v>6</v>
      </c>
      <c r="C14" s="7">
        <v>7073</v>
      </c>
      <c r="D14" s="8">
        <v>1891425</v>
      </c>
      <c r="E14" s="18"/>
      <c r="F14" s="3" t="s">
        <v>18</v>
      </c>
      <c r="G14" s="7">
        <v>5</v>
      </c>
      <c r="H14" s="7">
        <v>15665</v>
      </c>
      <c r="I14" s="8">
        <v>3524625</v>
      </c>
    </row>
    <row r="15" spans="1:9" s="19" customFormat="1" ht="25.25" customHeight="1" x14ac:dyDescent="0.2">
      <c r="A15" s="3" t="s">
        <v>5</v>
      </c>
      <c r="B15" s="7">
        <v>29</v>
      </c>
      <c r="C15" s="7">
        <v>7337.2599999999993</v>
      </c>
      <c r="D15" s="8">
        <v>13207442.001800001</v>
      </c>
      <c r="E15" s="18"/>
      <c r="F15" s="3" t="s">
        <v>5</v>
      </c>
      <c r="G15" s="7">
        <v>11</v>
      </c>
      <c r="H15" s="7">
        <v>2349</v>
      </c>
      <c r="I15" s="8">
        <v>3458970</v>
      </c>
    </row>
    <row r="16" spans="1:9" s="19" customFormat="1" ht="25.25" customHeight="1" x14ac:dyDescent="0.2">
      <c r="A16" s="3" t="s">
        <v>96</v>
      </c>
      <c r="B16" s="7">
        <v>0</v>
      </c>
      <c r="C16" s="7">
        <v>0</v>
      </c>
      <c r="D16" s="8">
        <v>0</v>
      </c>
      <c r="E16" s="18"/>
      <c r="F16" s="3" t="s">
        <v>96</v>
      </c>
      <c r="G16" s="7"/>
      <c r="H16" s="7"/>
      <c r="I16" s="8"/>
    </row>
    <row r="17" spans="1:9" s="19" customFormat="1" ht="25.25" customHeight="1" x14ac:dyDescent="0.2">
      <c r="A17" s="3" t="s">
        <v>52</v>
      </c>
      <c r="B17" s="7">
        <v>0</v>
      </c>
      <c r="C17" s="7">
        <v>0</v>
      </c>
      <c r="D17" s="8">
        <v>0</v>
      </c>
      <c r="E17" s="18"/>
      <c r="F17" s="3" t="s">
        <v>52</v>
      </c>
      <c r="G17" s="7"/>
      <c r="H17" s="7"/>
      <c r="I17" s="8"/>
    </row>
    <row r="18" spans="1:9" s="19" customFormat="1" ht="25.25" customHeight="1" x14ac:dyDescent="0.2">
      <c r="A18" s="3" t="s">
        <v>36</v>
      </c>
      <c r="B18" s="7">
        <v>1</v>
      </c>
      <c r="C18" s="7">
        <v>20730</v>
      </c>
      <c r="D18" s="8">
        <v>3051455.9999999995</v>
      </c>
      <c r="E18" s="18"/>
      <c r="F18" s="3" t="s">
        <v>36</v>
      </c>
      <c r="G18" s="7">
        <v>1</v>
      </c>
      <c r="H18" s="7">
        <v>19200</v>
      </c>
      <c r="I18" s="8">
        <v>2826240</v>
      </c>
    </row>
    <row r="19" spans="1:9" s="19" customFormat="1" ht="25.25" customHeight="1" x14ac:dyDescent="0.2">
      <c r="A19" s="3" t="s">
        <v>23</v>
      </c>
      <c r="B19" s="7">
        <v>0</v>
      </c>
      <c r="C19" s="7">
        <v>0</v>
      </c>
      <c r="D19" s="8">
        <v>0</v>
      </c>
      <c r="E19" s="18"/>
      <c r="F19" s="3" t="s">
        <v>23</v>
      </c>
      <c r="G19" s="7">
        <v>2</v>
      </c>
      <c r="H19" s="7">
        <v>560</v>
      </c>
      <c r="I19" s="8">
        <v>719600</v>
      </c>
    </row>
    <row r="20" spans="1:9" s="19" customFormat="1" ht="25.25" customHeight="1" x14ac:dyDescent="0.2">
      <c r="A20" s="3" t="s">
        <v>1</v>
      </c>
      <c r="B20" s="7">
        <v>22</v>
      </c>
      <c r="C20" s="7">
        <v>41961.31</v>
      </c>
      <c r="D20" s="8">
        <v>59041920.392099999</v>
      </c>
      <c r="E20" s="18"/>
      <c r="F20" s="3" t="s">
        <v>1</v>
      </c>
      <c r="G20" s="7">
        <v>4</v>
      </c>
      <c r="H20" s="7">
        <v>3362.3300000000004</v>
      </c>
      <c r="I20" s="8">
        <v>4926647.3359999992</v>
      </c>
    </row>
    <row r="21" spans="1:9" s="19" customFormat="1" ht="25.25" customHeight="1" x14ac:dyDescent="0.2">
      <c r="A21" s="3" t="s">
        <v>104</v>
      </c>
      <c r="B21" s="7">
        <v>2</v>
      </c>
      <c r="C21" s="7">
        <v>1981</v>
      </c>
      <c r="D21" s="8">
        <v>1872045</v>
      </c>
      <c r="E21" s="18"/>
      <c r="F21" s="3" t="s">
        <v>104</v>
      </c>
      <c r="G21" s="7">
        <v>1</v>
      </c>
      <c r="H21" s="7">
        <v>1987</v>
      </c>
      <c r="I21" s="8">
        <v>2881150</v>
      </c>
    </row>
    <row r="22" spans="1:9" s="19" customFormat="1" ht="25.25" customHeight="1" x14ac:dyDescent="0.2">
      <c r="A22" s="3" t="s">
        <v>80</v>
      </c>
      <c r="B22" s="7">
        <v>4</v>
      </c>
      <c r="C22" s="7">
        <v>8698</v>
      </c>
      <c r="D22" s="8">
        <v>2478930</v>
      </c>
      <c r="E22" s="18"/>
      <c r="F22" s="3" t="s">
        <v>80</v>
      </c>
      <c r="G22" s="7"/>
      <c r="H22" s="7"/>
      <c r="I22" s="8"/>
    </row>
    <row r="23" spans="1:9" s="19" customFormat="1" ht="25.25" customHeight="1" x14ac:dyDescent="0.2">
      <c r="A23" s="3" t="s">
        <v>85</v>
      </c>
      <c r="B23" s="7">
        <v>1</v>
      </c>
      <c r="C23" s="7">
        <v>1</v>
      </c>
      <c r="D23" s="8">
        <v>650000</v>
      </c>
      <c r="E23" s="18"/>
      <c r="F23" s="3" t="s">
        <v>85</v>
      </c>
      <c r="G23" s="7"/>
      <c r="H23" s="7"/>
      <c r="I23" s="8"/>
    </row>
    <row r="24" spans="1:9" s="19" customFormat="1" ht="25.25" customHeight="1" x14ac:dyDescent="0.2">
      <c r="A24" s="3" t="s">
        <v>19</v>
      </c>
      <c r="B24" s="7">
        <v>0</v>
      </c>
      <c r="C24" s="7">
        <v>0</v>
      </c>
      <c r="D24" s="8">
        <v>0</v>
      </c>
      <c r="E24" s="18"/>
      <c r="F24" s="3" t="s">
        <v>19</v>
      </c>
      <c r="G24" s="7"/>
      <c r="H24" s="7"/>
      <c r="I24" s="8"/>
    </row>
    <row r="25" spans="1:9" s="19" customFormat="1" ht="25.25" customHeight="1" x14ac:dyDescent="0.2">
      <c r="A25" s="3" t="s">
        <v>98</v>
      </c>
      <c r="B25" s="7">
        <v>0</v>
      </c>
      <c r="C25" s="7">
        <v>0</v>
      </c>
      <c r="D25" s="8">
        <v>0</v>
      </c>
      <c r="E25" s="18"/>
      <c r="F25" s="3" t="s">
        <v>98</v>
      </c>
      <c r="G25" s="7">
        <v>1</v>
      </c>
      <c r="H25" s="7">
        <v>1</v>
      </c>
      <c r="I25" s="8">
        <v>45000000</v>
      </c>
    </row>
    <row r="26" spans="1:9" s="19" customFormat="1" ht="25.25" customHeight="1" x14ac:dyDescent="0.2">
      <c r="A26" s="3" t="s">
        <v>101</v>
      </c>
      <c r="B26" s="7">
        <v>2</v>
      </c>
      <c r="C26" s="7">
        <v>2</v>
      </c>
      <c r="D26" s="8">
        <v>546800</v>
      </c>
      <c r="E26" s="18"/>
      <c r="F26" s="3" t="s">
        <v>101</v>
      </c>
      <c r="G26" s="7"/>
      <c r="H26" s="7"/>
      <c r="I26" s="8"/>
    </row>
    <row r="27" spans="1:9" s="19" customFormat="1" ht="9" customHeight="1" x14ac:dyDescent="0.2">
      <c r="A27" s="254"/>
      <c r="B27" s="254"/>
      <c r="C27" s="254"/>
      <c r="D27" s="254"/>
      <c r="E27" s="18"/>
      <c r="F27" s="38"/>
      <c r="G27" s="38"/>
      <c r="H27" s="38"/>
      <c r="I27" s="38"/>
    </row>
    <row r="28" spans="1:9" s="19" customFormat="1" ht="25.25" customHeight="1" x14ac:dyDescent="0.2">
      <c r="A28" s="12" t="s">
        <v>90</v>
      </c>
      <c r="B28" s="21">
        <v>122</v>
      </c>
      <c r="C28" s="22"/>
      <c r="D28" s="9">
        <v>201406520.67379999</v>
      </c>
      <c r="E28" s="23"/>
      <c r="F28" s="2" t="s">
        <v>90</v>
      </c>
      <c r="G28" s="21">
        <v>40</v>
      </c>
      <c r="H28" s="22"/>
      <c r="I28" s="9">
        <v>70883564.627200007</v>
      </c>
    </row>
    <row r="29" spans="1:9" ht="15" customHeight="1" x14ac:dyDescent="0.2">
      <c r="A29" s="45"/>
      <c r="B29" s="45"/>
      <c r="C29" s="45"/>
      <c r="D29" s="45"/>
      <c r="E29" s="45"/>
      <c r="F29" s="45"/>
      <c r="G29" s="45"/>
      <c r="H29" s="45"/>
      <c r="I29" s="45"/>
    </row>
    <row r="30" spans="1:9" ht="22.25" customHeight="1" x14ac:dyDescent="0.2">
      <c r="A30" s="46" t="s">
        <v>106</v>
      </c>
      <c r="B30" s="47"/>
      <c r="C30" s="47"/>
      <c r="D30" s="48"/>
      <c r="E30" s="45"/>
      <c r="F30" s="46" t="s">
        <v>106</v>
      </c>
      <c r="G30" s="47"/>
      <c r="H30" s="47"/>
      <c r="I30" s="48"/>
    </row>
    <row r="31" spans="1:9" ht="22.25" customHeight="1" x14ac:dyDescent="0.2">
      <c r="A31" s="49" t="s">
        <v>107</v>
      </c>
      <c r="B31" s="50"/>
      <c r="C31" s="50"/>
      <c r="D31" s="51"/>
      <c r="E31" s="45"/>
      <c r="F31" s="49" t="s">
        <v>107</v>
      </c>
      <c r="G31" s="50"/>
      <c r="H31" s="50"/>
      <c r="I31" s="51"/>
    </row>
    <row r="32" spans="1:9" ht="9" customHeight="1" x14ac:dyDescent="0.2">
      <c r="A32" s="13"/>
      <c r="B32" s="13"/>
      <c r="C32" s="13"/>
      <c r="D32" s="13"/>
      <c r="E32" s="14"/>
      <c r="F32" s="13"/>
      <c r="G32" s="13"/>
      <c r="H32" s="13"/>
      <c r="I32" s="13"/>
    </row>
    <row r="33" spans="1:9" ht="9" customHeight="1" x14ac:dyDescent="0.2">
      <c r="A33" s="52"/>
      <c r="B33" s="52"/>
      <c r="C33" s="52"/>
      <c r="D33" s="52"/>
      <c r="E33" s="14"/>
      <c r="F33" s="52"/>
      <c r="G33" s="52"/>
      <c r="H33" s="52"/>
      <c r="I33" s="52"/>
    </row>
    <row r="34" spans="1:9" ht="9.5" customHeight="1" x14ac:dyDescent="0.2">
      <c r="A34" s="14"/>
    </row>
    <row r="35" spans="1:9" s="15" customFormat="1" ht="25.25" customHeight="1" x14ac:dyDescent="0.2">
      <c r="A35" s="39"/>
      <c r="B35" s="41" t="s">
        <v>0</v>
      </c>
      <c r="C35" s="41"/>
      <c r="D35" s="42"/>
      <c r="F35" s="39"/>
      <c r="G35" s="44" t="s">
        <v>48</v>
      </c>
      <c r="H35" s="41"/>
      <c r="I35" s="42"/>
    </row>
    <row r="36" spans="1:9" ht="25.25" customHeight="1" x14ac:dyDescent="0.2">
      <c r="A36" s="35" t="s">
        <v>102</v>
      </c>
      <c r="B36" s="35" t="s">
        <v>103</v>
      </c>
      <c r="C36" s="35" t="s">
        <v>95</v>
      </c>
      <c r="D36" s="35" t="s">
        <v>13</v>
      </c>
      <c r="E36" s="17"/>
      <c r="F36" s="35" t="s">
        <v>102</v>
      </c>
      <c r="G36" s="35" t="s">
        <v>103</v>
      </c>
      <c r="H36" s="35" t="s">
        <v>95</v>
      </c>
      <c r="I36" s="35" t="s">
        <v>13</v>
      </c>
    </row>
    <row r="37" spans="1:9" ht="9.5" customHeight="1" x14ac:dyDescent="0.2">
      <c r="A37" s="16"/>
      <c r="B37" s="16"/>
      <c r="C37" s="16"/>
      <c r="D37" s="16"/>
      <c r="E37" s="17"/>
      <c r="F37" s="17"/>
      <c r="G37" s="16"/>
      <c r="H37" s="16"/>
      <c r="I37" s="16"/>
    </row>
    <row r="38" spans="1:9" ht="25.25" customHeight="1" x14ac:dyDescent="0.2">
      <c r="A38" s="3" t="s">
        <v>7</v>
      </c>
      <c r="B38" s="7">
        <v>3</v>
      </c>
      <c r="C38" s="7">
        <v>1291.23</v>
      </c>
      <c r="D38" s="8">
        <v>1069662.5471999999</v>
      </c>
      <c r="E38" s="18"/>
      <c r="F38" s="3" t="s">
        <v>7</v>
      </c>
      <c r="G38" s="7">
        <v>3</v>
      </c>
      <c r="H38" s="7">
        <v>730.1</v>
      </c>
      <c r="I38" s="8">
        <v>510255.40700000006</v>
      </c>
    </row>
    <row r="39" spans="1:9" ht="25.25" customHeight="1" x14ac:dyDescent="0.2">
      <c r="A39" s="3" t="s">
        <v>99</v>
      </c>
      <c r="B39" s="7">
        <v>1</v>
      </c>
      <c r="C39" s="7">
        <v>1</v>
      </c>
      <c r="D39" s="8">
        <v>385000</v>
      </c>
      <c r="E39" s="18"/>
      <c r="F39" s="3" t="s">
        <v>99</v>
      </c>
      <c r="G39" s="7"/>
      <c r="H39" s="7"/>
      <c r="I39" s="8"/>
    </row>
    <row r="40" spans="1:9" ht="25.25" customHeight="1" x14ac:dyDescent="0.2">
      <c r="A40" s="3" t="s">
        <v>4</v>
      </c>
      <c r="B40" s="7">
        <v>5</v>
      </c>
      <c r="C40" s="7">
        <v>5493.26</v>
      </c>
      <c r="D40" s="8">
        <v>4266736.8440000005</v>
      </c>
      <c r="E40" s="18"/>
      <c r="F40" s="3" t="s">
        <v>4</v>
      </c>
      <c r="G40" s="7">
        <v>3</v>
      </c>
      <c r="H40" s="7">
        <v>995.95</v>
      </c>
      <c r="I40" s="8">
        <v>770671.78</v>
      </c>
    </row>
    <row r="41" spans="1:9" ht="25.25" customHeight="1" x14ac:dyDescent="0.2">
      <c r="A41" s="3" t="s">
        <v>25</v>
      </c>
      <c r="B41" s="36"/>
      <c r="C41" s="7"/>
      <c r="D41" s="8"/>
      <c r="E41" s="18"/>
      <c r="F41" s="3" t="s">
        <v>25</v>
      </c>
      <c r="G41" s="7"/>
      <c r="H41" s="7"/>
      <c r="I41" s="8"/>
    </row>
    <row r="42" spans="1:9" ht="25.25" customHeight="1" x14ac:dyDescent="0.2">
      <c r="A42" s="3" t="s">
        <v>18</v>
      </c>
      <c r="B42" s="7">
        <v>5</v>
      </c>
      <c r="C42" s="7">
        <v>13415</v>
      </c>
      <c r="D42" s="8">
        <v>2982375</v>
      </c>
      <c r="E42" s="18"/>
      <c r="F42" s="3" t="s">
        <v>18</v>
      </c>
      <c r="G42" s="7">
        <v>3</v>
      </c>
      <c r="H42" s="7">
        <v>20365</v>
      </c>
      <c r="I42" s="8">
        <v>4582125</v>
      </c>
    </row>
    <row r="43" spans="1:9" ht="25.25" customHeight="1" x14ac:dyDescent="0.2">
      <c r="A43" s="3" t="s">
        <v>5</v>
      </c>
      <c r="B43" s="7">
        <v>3</v>
      </c>
      <c r="C43" s="7">
        <v>672.8</v>
      </c>
      <c r="D43" s="8">
        <v>1474641.8647999999</v>
      </c>
      <c r="E43" s="18"/>
      <c r="F43" s="3" t="s">
        <v>16</v>
      </c>
      <c r="G43" s="7">
        <v>4</v>
      </c>
      <c r="H43" s="7">
        <v>627.96999999999991</v>
      </c>
      <c r="I43" s="8">
        <v>843922.10019999999</v>
      </c>
    </row>
    <row r="44" spans="1:9" ht="25.25" customHeight="1" x14ac:dyDescent="0.2">
      <c r="A44" s="3" t="s">
        <v>96</v>
      </c>
      <c r="B44" s="36"/>
      <c r="C44" s="7"/>
      <c r="D44" s="8"/>
      <c r="E44" s="18"/>
      <c r="F44" s="3" t="s">
        <v>96</v>
      </c>
      <c r="G44" s="7"/>
      <c r="H44" s="7"/>
      <c r="I44" s="8"/>
    </row>
    <row r="45" spans="1:9" ht="25.25" customHeight="1" x14ac:dyDescent="0.2">
      <c r="A45" s="3" t="s">
        <v>52</v>
      </c>
      <c r="B45" s="36"/>
      <c r="C45" s="7"/>
      <c r="D45" s="8"/>
      <c r="E45" s="18"/>
      <c r="F45" s="3" t="s">
        <v>52</v>
      </c>
      <c r="G45" s="7">
        <v>1</v>
      </c>
      <c r="H45" s="7">
        <v>23</v>
      </c>
      <c r="I45" s="8">
        <v>276000</v>
      </c>
    </row>
    <row r="46" spans="1:9" ht="25.25" customHeight="1" x14ac:dyDescent="0.2">
      <c r="A46" s="3" t="s">
        <v>36</v>
      </c>
      <c r="B46" s="7">
        <v>2</v>
      </c>
      <c r="C46" s="7">
        <v>10565</v>
      </c>
      <c r="D46" s="8">
        <v>1555167.9999999998</v>
      </c>
      <c r="E46" s="18"/>
      <c r="F46" s="3" t="s">
        <v>36</v>
      </c>
      <c r="G46" s="7"/>
      <c r="H46" s="7"/>
      <c r="I46" s="8"/>
    </row>
    <row r="47" spans="1:9" ht="25.25" customHeight="1" x14ac:dyDescent="0.2">
      <c r="A47" s="3" t="s">
        <v>23</v>
      </c>
      <c r="B47" s="36"/>
      <c r="C47" s="7"/>
      <c r="D47" s="8"/>
      <c r="E47" s="18"/>
      <c r="F47" s="3" t="s">
        <v>23</v>
      </c>
      <c r="G47" s="7"/>
      <c r="H47" s="7"/>
      <c r="I47" s="8"/>
    </row>
    <row r="48" spans="1:9" ht="25.25" customHeight="1" x14ac:dyDescent="0.2">
      <c r="A48" s="3" t="s">
        <v>1</v>
      </c>
      <c r="B48" s="7">
        <v>3</v>
      </c>
      <c r="C48" s="7">
        <v>5686.9</v>
      </c>
      <c r="D48" s="8">
        <v>7955973.0999999996</v>
      </c>
      <c r="E48" s="18"/>
      <c r="F48" s="3" t="s">
        <v>1</v>
      </c>
      <c r="G48" s="7">
        <v>3</v>
      </c>
      <c r="H48" s="7">
        <v>2511.85</v>
      </c>
      <c r="I48" s="8">
        <v>3185356.75</v>
      </c>
    </row>
    <row r="49" spans="1:9" ht="25.25" customHeight="1" x14ac:dyDescent="0.2">
      <c r="A49" s="3" t="s">
        <v>104</v>
      </c>
      <c r="B49" s="36"/>
      <c r="C49" s="7"/>
      <c r="D49" s="8"/>
      <c r="E49" s="18"/>
      <c r="F49" s="3" t="s">
        <v>104</v>
      </c>
      <c r="G49" s="7"/>
      <c r="H49" s="7"/>
      <c r="I49" s="8"/>
    </row>
    <row r="50" spans="1:9" ht="25.25" customHeight="1" x14ac:dyDescent="0.2">
      <c r="A50" s="3" t="s">
        <v>80</v>
      </c>
      <c r="B50" s="36"/>
      <c r="C50" s="7"/>
      <c r="D50" s="8"/>
      <c r="E50" s="18"/>
      <c r="F50" s="3" t="s">
        <v>80</v>
      </c>
      <c r="G50" s="7"/>
      <c r="H50" s="7"/>
      <c r="I50" s="8"/>
    </row>
    <row r="51" spans="1:9" ht="25.25" customHeight="1" x14ac:dyDescent="0.2">
      <c r="A51" s="3" t="s">
        <v>85</v>
      </c>
      <c r="B51" s="36"/>
      <c r="C51" s="7"/>
      <c r="D51" s="8"/>
      <c r="E51" s="18"/>
      <c r="F51" s="3" t="s">
        <v>85</v>
      </c>
      <c r="G51" s="7"/>
      <c r="H51" s="7"/>
      <c r="I51" s="8"/>
    </row>
    <row r="52" spans="1:9" s="19" customFormat="1" ht="25.25" customHeight="1" x14ac:dyDescent="0.2">
      <c r="A52" s="3" t="s">
        <v>19</v>
      </c>
      <c r="B52" s="7">
        <v>1</v>
      </c>
      <c r="C52" s="7">
        <v>1</v>
      </c>
      <c r="D52" s="8">
        <v>685000</v>
      </c>
      <c r="E52" s="18"/>
      <c r="F52" s="3" t="s">
        <v>19</v>
      </c>
      <c r="G52" s="7"/>
      <c r="H52" s="7"/>
      <c r="I52" s="8"/>
    </row>
    <row r="53" spans="1:9" ht="25.25" customHeight="1" x14ac:dyDescent="0.2">
      <c r="A53" s="3" t="s">
        <v>98</v>
      </c>
      <c r="B53" s="36"/>
      <c r="C53" s="7"/>
      <c r="D53" s="8"/>
      <c r="E53" s="18"/>
      <c r="F53" s="3" t="s">
        <v>98</v>
      </c>
      <c r="G53" s="7">
        <v>1</v>
      </c>
      <c r="H53" s="7">
        <v>1</v>
      </c>
      <c r="I53" s="8">
        <v>392000</v>
      </c>
    </row>
    <row r="54" spans="1:9" ht="25.25" customHeight="1" x14ac:dyDescent="0.2">
      <c r="A54" s="3" t="s">
        <v>101</v>
      </c>
      <c r="B54" s="7">
        <v>2</v>
      </c>
      <c r="C54" s="7">
        <v>2</v>
      </c>
      <c r="D54" s="8">
        <v>770000</v>
      </c>
      <c r="E54" s="18"/>
      <c r="F54" s="3" t="s">
        <v>101</v>
      </c>
      <c r="G54" s="7"/>
      <c r="H54" s="7"/>
      <c r="I54" s="8"/>
    </row>
    <row r="55" spans="1:9" ht="9" customHeight="1" x14ac:dyDescent="0.2">
      <c r="A55" s="38"/>
      <c r="B55" s="38"/>
      <c r="C55" s="38"/>
      <c r="D55" s="38"/>
      <c r="E55" s="18"/>
      <c r="F55" s="20"/>
      <c r="G55" s="20"/>
      <c r="H55" s="20"/>
      <c r="I55" s="20"/>
    </row>
    <row r="56" spans="1:9" ht="25.25" customHeight="1" x14ac:dyDescent="0.2">
      <c r="A56" s="2" t="s">
        <v>90</v>
      </c>
      <c r="B56" s="37">
        <v>25</v>
      </c>
      <c r="C56" s="33"/>
      <c r="D56" s="34">
        <v>21144557.355999999</v>
      </c>
      <c r="E56" s="23"/>
      <c r="F56" s="2" t="s">
        <v>90</v>
      </c>
      <c r="G56" s="12">
        <v>18</v>
      </c>
      <c r="H56" s="22"/>
      <c r="I56" s="9">
        <v>10560331.0372</v>
      </c>
    </row>
    <row r="57" spans="1:9" ht="15" customHeight="1" x14ac:dyDescent="0.2">
      <c r="A57" s="45"/>
      <c r="B57" s="45"/>
      <c r="C57" s="45"/>
      <c r="D57" s="45"/>
      <c r="E57" s="45"/>
      <c r="F57" s="45"/>
      <c r="G57" s="45"/>
      <c r="H57" s="45"/>
      <c r="I57" s="45"/>
    </row>
    <row r="58" spans="1:9" ht="22.5" customHeight="1" x14ac:dyDescent="0.2">
      <c r="A58" s="46" t="s">
        <v>106</v>
      </c>
      <c r="B58" s="47"/>
      <c r="C58" s="47"/>
      <c r="D58" s="48"/>
      <c r="E58" s="45"/>
      <c r="F58" s="46" t="s">
        <v>106</v>
      </c>
      <c r="G58" s="47"/>
      <c r="H58" s="47"/>
      <c r="I58" s="48"/>
    </row>
    <row r="59" spans="1:9" ht="22.5" customHeight="1" x14ac:dyDescent="0.2">
      <c r="A59" s="49" t="s">
        <v>107</v>
      </c>
      <c r="B59" s="50"/>
      <c r="C59" s="50"/>
      <c r="D59" s="51"/>
      <c r="E59" s="45"/>
      <c r="F59" s="49" t="s">
        <v>107</v>
      </c>
      <c r="G59" s="50"/>
      <c r="H59" s="50"/>
      <c r="I59" s="51"/>
    </row>
    <row r="60" spans="1:9" ht="9.5" customHeight="1" x14ac:dyDescent="0.2">
      <c r="A60" s="13"/>
      <c r="B60" s="13"/>
      <c r="C60" s="13"/>
      <c r="D60" s="13"/>
      <c r="E60" s="14"/>
      <c r="F60" s="13"/>
      <c r="G60" s="13"/>
      <c r="H60" s="13"/>
      <c r="I60" s="13"/>
    </row>
    <row r="61" spans="1:9" ht="9.5" customHeight="1" x14ac:dyDescent="0.2">
      <c r="A61" s="52"/>
      <c r="B61" s="52"/>
      <c r="C61" s="52"/>
      <c r="D61" s="52"/>
      <c r="E61" s="14"/>
      <c r="F61" s="52"/>
      <c r="G61" s="52"/>
      <c r="H61" s="52"/>
      <c r="I61" s="52"/>
    </row>
    <row r="62" spans="1:9" ht="9.5" customHeight="1" x14ac:dyDescent="0.2">
      <c r="A62" s="14"/>
    </row>
    <row r="63" spans="1:9" s="15" customFormat="1" ht="25.25" customHeight="1" x14ac:dyDescent="0.2">
      <c r="A63" s="39"/>
      <c r="B63" s="43" t="s">
        <v>21</v>
      </c>
      <c r="C63" s="41"/>
      <c r="D63" s="42"/>
      <c r="F63" s="39"/>
      <c r="G63" s="43" t="s">
        <v>39</v>
      </c>
      <c r="H63" s="41"/>
      <c r="I63" s="42"/>
    </row>
    <row r="64" spans="1:9" ht="25.25" customHeight="1" x14ac:dyDescent="0.2">
      <c r="A64" s="35" t="s">
        <v>102</v>
      </c>
      <c r="B64" s="35" t="s">
        <v>103</v>
      </c>
      <c r="C64" s="35" t="s">
        <v>95</v>
      </c>
      <c r="D64" s="35" t="s">
        <v>13</v>
      </c>
      <c r="E64" s="17"/>
      <c r="F64" s="35" t="s">
        <v>102</v>
      </c>
      <c r="G64" s="35" t="s">
        <v>103</v>
      </c>
      <c r="H64" s="35" t="s">
        <v>95</v>
      </c>
      <c r="I64" s="35" t="s">
        <v>13</v>
      </c>
    </row>
    <row r="65" spans="1:9" ht="9" customHeight="1" x14ac:dyDescent="0.2">
      <c r="A65" s="16"/>
      <c r="B65" s="16"/>
      <c r="C65" s="16"/>
      <c r="D65" s="16"/>
      <c r="E65" s="17"/>
      <c r="F65" s="17"/>
      <c r="G65" s="16"/>
      <c r="H65" s="16"/>
      <c r="I65" s="16"/>
    </row>
    <row r="66" spans="1:9" ht="25.25" customHeight="1" x14ac:dyDescent="0.2">
      <c r="A66" s="3" t="s">
        <v>7</v>
      </c>
      <c r="B66" s="7">
        <v>7</v>
      </c>
      <c r="C66" s="7">
        <v>1477.57</v>
      </c>
      <c r="D66" s="8">
        <v>1611301.4440000001</v>
      </c>
      <c r="E66" s="18"/>
      <c r="F66" s="3" t="s">
        <v>7</v>
      </c>
      <c r="G66" s="7">
        <v>4</v>
      </c>
      <c r="H66" s="7">
        <v>4320.34</v>
      </c>
      <c r="I66" s="8">
        <v>3683299.2313999999</v>
      </c>
    </row>
    <row r="67" spans="1:9" ht="25.25" customHeight="1" x14ac:dyDescent="0.2">
      <c r="A67" s="3" t="s">
        <v>99</v>
      </c>
      <c r="B67" s="7"/>
      <c r="C67" s="7"/>
      <c r="D67" s="8"/>
      <c r="E67" s="18"/>
      <c r="F67" s="3" t="s">
        <v>99</v>
      </c>
      <c r="G67" s="7">
        <v>1</v>
      </c>
      <c r="H67" s="7">
        <v>1</v>
      </c>
      <c r="I67" s="8">
        <v>275000</v>
      </c>
    </row>
    <row r="68" spans="1:9" ht="25.25" customHeight="1" x14ac:dyDescent="0.2">
      <c r="A68" s="3" t="s">
        <v>4</v>
      </c>
      <c r="B68" s="7">
        <v>4</v>
      </c>
      <c r="C68" s="7">
        <v>1105.23</v>
      </c>
      <c r="D68" s="8">
        <v>1016217.1566</v>
      </c>
      <c r="E68" s="18"/>
      <c r="F68" s="3" t="s">
        <v>4</v>
      </c>
      <c r="G68" s="7">
        <v>12</v>
      </c>
      <c r="H68" s="7">
        <v>8574.89</v>
      </c>
      <c r="I68" s="8">
        <v>5609364.142</v>
      </c>
    </row>
    <row r="69" spans="1:9" ht="25.25" customHeight="1" x14ac:dyDescent="0.2">
      <c r="A69" s="3" t="s">
        <v>25</v>
      </c>
      <c r="B69" s="7"/>
      <c r="C69" s="7"/>
      <c r="D69" s="8"/>
      <c r="E69" s="18"/>
      <c r="F69" s="3" t="s">
        <v>25</v>
      </c>
      <c r="G69" s="7"/>
      <c r="H69" s="7"/>
      <c r="I69" s="8"/>
    </row>
    <row r="70" spans="1:9" ht="25.25" customHeight="1" x14ac:dyDescent="0.2">
      <c r="A70" s="3" t="s">
        <v>18</v>
      </c>
      <c r="B70" s="7">
        <v>8</v>
      </c>
      <c r="C70" s="7">
        <v>12427</v>
      </c>
      <c r="D70" s="8">
        <v>2753520.92</v>
      </c>
      <c r="E70" s="18"/>
      <c r="F70" s="3" t="s">
        <v>18</v>
      </c>
      <c r="G70" s="7">
        <v>12</v>
      </c>
      <c r="H70" s="7">
        <v>27498.59</v>
      </c>
      <c r="I70" s="8">
        <v>6039194.4793999996</v>
      </c>
    </row>
    <row r="71" spans="1:9" ht="25.25" customHeight="1" x14ac:dyDescent="0.2">
      <c r="A71" s="3" t="s">
        <v>5</v>
      </c>
      <c r="B71" s="7">
        <v>3</v>
      </c>
      <c r="C71" s="7">
        <v>460.32</v>
      </c>
      <c r="D71" s="8">
        <v>1041844.0304999998</v>
      </c>
      <c r="E71" s="18"/>
      <c r="F71" s="3" t="s">
        <v>16</v>
      </c>
      <c r="G71" s="7">
        <v>6</v>
      </c>
      <c r="H71" s="7">
        <v>2720.67</v>
      </c>
      <c r="I71" s="8">
        <v>3771502.05</v>
      </c>
    </row>
    <row r="72" spans="1:9" ht="25.25" customHeight="1" x14ac:dyDescent="0.2">
      <c r="A72" s="3" t="s">
        <v>96</v>
      </c>
      <c r="B72" s="7"/>
      <c r="C72" s="7"/>
      <c r="D72" s="8"/>
      <c r="E72" s="18"/>
      <c r="F72" s="3" t="s">
        <v>96</v>
      </c>
      <c r="G72" s="7"/>
      <c r="H72" s="7"/>
      <c r="I72" s="8"/>
    </row>
    <row r="73" spans="1:9" ht="25.25" customHeight="1" x14ac:dyDescent="0.2">
      <c r="A73" s="3" t="s">
        <v>52</v>
      </c>
      <c r="B73" s="7"/>
      <c r="C73" s="7"/>
      <c r="D73" s="8"/>
      <c r="E73" s="18"/>
      <c r="F73" s="3" t="s">
        <v>52</v>
      </c>
      <c r="G73" s="7"/>
      <c r="H73" s="7"/>
      <c r="I73" s="8"/>
    </row>
    <row r="74" spans="1:9" ht="25.25" customHeight="1" x14ac:dyDescent="0.2">
      <c r="A74" s="3" t="s">
        <v>36</v>
      </c>
      <c r="B74" s="7">
        <v>2</v>
      </c>
      <c r="C74" s="7">
        <v>18429.18</v>
      </c>
      <c r="D74" s="8">
        <v>2171325.4002</v>
      </c>
      <c r="E74" s="18"/>
      <c r="F74" s="3" t="s">
        <v>36</v>
      </c>
      <c r="G74" s="7">
        <v>2</v>
      </c>
      <c r="H74" s="7">
        <v>5970</v>
      </c>
      <c r="I74" s="8">
        <v>1001426</v>
      </c>
    </row>
    <row r="75" spans="1:9" ht="25.25" customHeight="1" x14ac:dyDescent="0.2">
      <c r="A75" s="3" t="s">
        <v>23</v>
      </c>
      <c r="B75" s="7">
        <v>2</v>
      </c>
      <c r="C75" s="7">
        <v>606.36</v>
      </c>
      <c r="D75" s="8">
        <v>779172.60000000009</v>
      </c>
      <c r="E75" s="18"/>
      <c r="F75" s="3" t="s">
        <v>23</v>
      </c>
      <c r="G75" s="7"/>
      <c r="H75" s="7"/>
      <c r="I75" s="8"/>
    </row>
    <row r="76" spans="1:9" ht="25.25" customHeight="1" x14ac:dyDescent="0.2">
      <c r="A76" s="3" t="s">
        <v>1</v>
      </c>
      <c r="B76" s="7">
        <v>1</v>
      </c>
      <c r="C76" s="7">
        <v>2018.6</v>
      </c>
      <c r="D76" s="8">
        <v>2924020.8254</v>
      </c>
      <c r="E76" s="18"/>
      <c r="F76" s="3" t="s">
        <v>1</v>
      </c>
      <c r="G76" s="7">
        <v>2</v>
      </c>
      <c r="H76" s="7">
        <v>2821.71</v>
      </c>
      <c r="I76" s="8">
        <v>4019626.1</v>
      </c>
    </row>
    <row r="77" spans="1:9" ht="25.25" customHeight="1" x14ac:dyDescent="0.2">
      <c r="A77" s="3" t="s">
        <v>104</v>
      </c>
      <c r="B77" s="7"/>
      <c r="C77" s="7"/>
      <c r="D77" s="8"/>
      <c r="E77" s="18"/>
      <c r="F77" s="3" t="s">
        <v>104</v>
      </c>
      <c r="G77" s="7">
        <v>1</v>
      </c>
      <c r="H77" s="7">
        <v>595</v>
      </c>
      <c r="I77" s="8">
        <v>348075</v>
      </c>
    </row>
    <row r="78" spans="1:9" ht="25.25" customHeight="1" x14ac:dyDescent="0.2">
      <c r="A78" s="3" t="s">
        <v>80</v>
      </c>
      <c r="B78" s="7"/>
      <c r="C78" s="7"/>
      <c r="D78" s="8"/>
      <c r="E78" s="18"/>
      <c r="F78" s="3" t="s">
        <v>80</v>
      </c>
      <c r="G78" s="7">
        <v>1</v>
      </c>
      <c r="H78" s="7">
        <v>1000</v>
      </c>
      <c r="I78" s="8">
        <v>285000</v>
      </c>
    </row>
    <row r="79" spans="1:9" ht="25.25" customHeight="1" x14ac:dyDescent="0.2">
      <c r="A79" s="3" t="s">
        <v>85</v>
      </c>
      <c r="B79" s="7"/>
      <c r="C79" s="7"/>
      <c r="D79" s="8"/>
      <c r="E79" s="18"/>
      <c r="F79" s="3" t="s">
        <v>85</v>
      </c>
      <c r="G79" s="7"/>
      <c r="H79" s="7"/>
      <c r="I79" s="8"/>
    </row>
    <row r="80" spans="1:9" ht="25.25" customHeight="1" x14ac:dyDescent="0.2">
      <c r="A80" s="3" t="s">
        <v>19</v>
      </c>
      <c r="B80" s="7">
        <v>1</v>
      </c>
      <c r="C80" s="7">
        <v>1</v>
      </c>
      <c r="D80" s="8">
        <v>1500000</v>
      </c>
      <c r="E80" s="18"/>
      <c r="F80" s="3" t="s">
        <v>19</v>
      </c>
      <c r="G80" s="7"/>
      <c r="H80" s="7"/>
      <c r="I80" s="8"/>
    </row>
    <row r="81" spans="1:9" ht="25.25" customHeight="1" x14ac:dyDescent="0.2">
      <c r="A81" s="3" t="s">
        <v>98</v>
      </c>
      <c r="B81" s="7">
        <v>1</v>
      </c>
      <c r="C81" s="7">
        <v>1</v>
      </c>
      <c r="D81" s="8">
        <v>185000</v>
      </c>
      <c r="E81" s="18"/>
      <c r="F81" s="3" t="s">
        <v>98</v>
      </c>
      <c r="G81" s="7">
        <v>4</v>
      </c>
      <c r="H81" s="7">
        <v>4</v>
      </c>
      <c r="I81" s="8">
        <v>45781200</v>
      </c>
    </row>
    <row r="82" spans="1:9" ht="25.25" customHeight="1" x14ac:dyDescent="0.2">
      <c r="A82" s="3" t="s">
        <v>101</v>
      </c>
      <c r="B82" s="7">
        <v>2</v>
      </c>
      <c r="C82" s="7">
        <v>2</v>
      </c>
      <c r="D82" s="8">
        <v>418000</v>
      </c>
      <c r="E82" s="18"/>
      <c r="F82" s="3" t="s">
        <v>101</v>
      </c>
      <c r="G82" s="7">
        <v>2</v>
      </c>
      <c r="H82" s="7">
        <v>2</v>
      </c>
      <c r="I82" s="8">
        <v>770000</v>
      </c>
    </row>
    <row r="83" spans="1:9" ht="9.5" customHeight="1" x14ac:dyDescent="0.2">
      <c r="A83" s="20"/>
      <c r="B83" s="20"/>
      <c r="C83" s="20"/>
      <c r="D83" s="20"/>
      <c r="E83" s="18"/>
      <c r="F83" s="255"/>
      <c r="G83" s="255"/>
      <c r="H83" s="255"/>
      <c r="I83" s="255"/>
    </row>
    <row r="84" spans="1:9" ht="25.25" customHeight="1" x14ac:dyDescent="0.2">
      <c r="A84" s="12" t="s">
        <v>90</v>
      </c>
      <c r="B84" s="12">
        <v>31</v>
      </c>
      <c r="C84" s="22">
        <v>36528.26</v>
      </c>
      <c r="D84" s="9">
        <v>14400402.376699999</v>
      </c>
      <c r="E84" s="23"/>
      <c r="F84" s="12" t="s">
        <v>90</v>
      </c>
      <c r="G84" s="22">
        <v>47</v>
      </c>
      <c r="H84" s="22"/>
      <c r="I84" s="9">
        <v>71583687.002800003</v>
      </c>
    </row>
    <row r="85" spans="1:9" ht="15" customHeight="1" x14ac:dyDescent="0.2">
      <c r="A85" s="45"/>
      <c r="B85" s="45"/>
      <c r="C85" s="45"/>
      <c r="D85" s="45"/>
      <c r="E85" s="45"/>
      <c r="F85" s="45"/>
      <c r="G85" s="45"/>
      <c r="H85" s="45"/>
      <c r="I85" s="45"/>
    </row>
    <row r="86" spans="1:9" ht="21.5" customHeight="1" x14ac:dyDescent="0.2">
      <c r="A86" s="46" t="s">
        <v>106</v>
      </c>
      <c r="B86" s="47"/>
      <c r="C86" s="47"/>
      <c r="D86" s="48"/>
      <c r="E86" s="45"/>
      <c r="F86" s="46" t="s">
        <v>106</v>
      </c>
      <c r="G86" s="47"/>
      <c r="H86" s="47"/>
      <c r="I86" s="48"/>
    </row>
    <row r="87" spans="1:9" ht="21.5" customHeight="1" x14ac:dyDescent="0.2">
      <c r="A87" s="49" t="s">
        <v>107</v>
      </c>
      <c r="B87" s="50"/>
      <c r="C87" s="50"/>
      <c r="D87" s="51"/>
      <c r="E87" s="45"/>
      <c r="F87" s="49" t="s">
        <v>107</v>
      </c>
      <c r="G87" s="50"/>
      <c r="H87" s="50"/>
      <c r="I87" s="51"/>
    </row>
    <row r="88" spans="1:9" ht="9.5" customHeight="1" x14ac:dyDescent="0.2">
      <c r="A88" s="13"/>
      <c r="B88" s="13"/>
      <c r="C88" s="13"/>
      <c r="D88" s="13"/>
      <c r="E88" s="14"/>
      <c r="F88" s="13"/>
      <c r="G88" s="13"/>
      <c r="H88" s="24"/>
      <c r="I88" s="25"/>
    </row>
    <row r="89" spans="1:9" ht="9.5" customHeight="1" x14ac:dyDescent="0.2">
      <c r="A89" s="52"/>
      <c r="B89" s="52"/>
      <c r="C89" s="52"/>
      <c r="D89" s="52"/>
      <c r="E89" s="14"/>
      <c r="F89" s="52"/>
      <c r="G89" s="52"/>
      <c r="H89" s="52"/>
      <c r="I89" s="52"/>
    </row>
    <row r="90" spans="1:9" ht="9" customHeight="1" x14ac:dyDescent="0.2">
      <c r="A90" s="14"/>
      <c r="H90" s="26"/>
      <c r="I90" s="27"/>
    </row>
    <row r="91" spans="1:9" s="15" customFormat="1" ht="25.25" customHeight="1" x14ac:dyDescent="0.2">
      <c r="A91" s="39"/>
      <c r="B91" s="43" t="s">
        <v>54</v>
      </c>
      <c r="C91" s="41"/>
      <c r="D91" s="42"/>
      <c r="F91" s="41"/>
      <c r="G91" s="40" t="s">
        <v>97</v>
      </c>
      <c r="H91" s="41"/>
      <c r="I91" s="42"/>
    </row>
    <row r="92" spans="1:9" ht="25.25" customHeight="1" x14ac:dyDescent="0.2">
      <c r="A92" s="35" t="s">
        <v>102</v>
      </c>
      <c r="B92" s="35" t="s">
        <v>103</v>
      </c>
      <c r="C92" s="35" t="s">
        <v>95</v>
      </c>
      <c r="D92" s="35" t="s">
        <v>13</v>
      </c>
      <c r="E92" s="17"/>
      <c r="F92" s="35" t="s">
        <v>102</v>
      </c>
      <c r="G92" s="35" t="s">
        <v>103</v>
      </c>
      <c r="H92" s="35" t="s">
        <v>95</v>
      </c>
      <c r="I92" s="35" t="s">
        <v>13</v>
      </c>
    </row>
    <row r="93" spans="1:9" ht="9.5" customHeight="1" x14ac:dyDescent="0.2">
      <c r="A93" s="16"/>
      <c r="B93" s="16"/>
      <c r="C93" s="16"/>
      <c r="D93" s="16"/>
      <c r="E93" s="17"/>
      <c r="F93" s="17"/>
      <c r="G93" s="16"/>
      <c r="H93" s="28"/>
      <c r="I93" s="29"/>
    </row>
    <row r="94" spans="1:9" ht="25.25" customHeight="1" x14ac:dyDescent="0.2">
      <c r="A94" s="3" t="s">
        <v>7</v>
      </c>
      <c r="B94" s="7">
        <v>4</v>
      </c>
      <c r="C94" s="7">
        <v>1266.6499999999999</v>
      </c>
      <c r="D94" s="8">
        <v>998411.45</v>
      </c>
      <c r="E94" s="18"/>
      <c r="F94" s="3" t="s">
        <v>7</v>
      </c>
      <c r="G94" s="7">
        <v>24</v>
      </c>
      <c r="H94" s="7">
        <v>24</v>
      </c>
      <c r="I94" s="8">
        <v>9270572.1999999993</v>
      </c>
    </row>
    <row r="95" spans="1:9" ht="25.25" customHeight="1" x14ac:dyDescent="0.2">
      <c r="A95" s="3" t="s">
        <v>99</v>
      </c>
      <c r="B95" s="7">
        <v>2</v>
      </c>
      <c r="C95" s="7">
        <v>2</v>
      </c>
      <c r="D95" s="8">
        <v>370000</v>
      </c>
      <c r="E95" s="18"/>
      <c r="F95" s="3" t="s">
        <v>99</v>
      </c>
      <c r="G95" s="7">
        <v>1</v>
      </c>
      <c r="H95" s="7">
        <v>1</v>
      </c>
      <c r="I95" s="8">
        <v>2800000</v>
      </c>
    </row>
    <row r="96" spans="1:9" ht="25.25" customHeight="1" x14ac:dyDescent="0.2">
      <c r="A96" s="3" t="s">
        <v>4</v>
      </c>
      <c r="B96" s="7">
        <v>4</v>
      </c>
      <c r="C96" s="7">
        <v>1363.5300000000002</v>
      </c>
      <c r="D96" s="8">
        <v>1314519.7948</v>
      </c>
      <c r="E96" s="18"/>
      <c r="F96" s="3" t="s">
        <v>4</v>
      </c>
      <c r="G96" s="7">
        <v>40</v>
      </c>
      <c r="H96" s="7">
        <v>21046.73</v>
      </c>
      <c r="I96" s="8">
        <v>24752835.079999998</v>
      </c>
    </row>
    <row r="97" spans="1:9" ht="25.25" customHeight="1" x14ac:dyDescent="0.2">
      <c r="A97" s="3" t="s">
        <v>25</v>
      </c>
      <c r="B97" s="7"/>
      <c r="C97" s="7"/>
      <c r="D97" s="8"/>
      <c r="E97" s="18"/>
      <c r="F97" s="3" t="s">
        <v>25</v>
      </c>
      <c r="G97" s="7">
        <v>2</v>
      </c>
      <c r="H97" s="7">
        <v>2</v>
      </c>
      <c r="I97" s="8">
        <v>65800000</v>
      </c>
    </row>
    <row r="98" spans="1:9" ht="25.25" customHeight="1" x14ac:dyDescent="0.2">
      <c r="A98" s="3" t="s">
        <v>18</v>
      </c>
      <c r="B98" s="7">
        <v>9</v>
      </c>
      <c r="C98" s="7">
        <v>23599</v>
      </c>
      <c r="D98" s="8">
        <v>5309775</v>
      </c>
      <c r="E98" s="18"/>
      <c r="F98" s="3" t="s">
        <v>18</v>
      </c>
      <c r="G98" s="7">
        <v>16</v>
      </c>
      <c r="H98" s="7">
        <v>29583.1</v>
      </c>
      <c r="I98" s="8">
        <v>15830757.4</v>
      </c>
    </row>
    <row r="99" spans="1:9" ht="25.25" customHeight="1" x14ac:dyDescent="0.2">
      <c r="A99" s="3" t="s">
        <v>16</v>
      </c>
      <c r="B99" s="7">
        <v>4</v>
      </c>
      <c r="C99" s="7">
        <v>664.31999999999994</v>
      </c>
      <c r="D99" s="8">
        <v>1427789.3088</v>
      </c>
      <c r="E99" s="18"/>
      <c r="F99" s="3" t="s">
        <v>16</v>
      </c>
      <c r="G99" s="7">
        <v>31</v>
      </c>
      <c r="H99" s="7">
        <v>6553.4</v>
      </c>
      <c r="I99" s="8">
        <v>11625346.4</v>
      </c>
    </row>
    <row r="100" spans="1:9" ht="25.25" customHeight="1" x14ac:dyDescent="0.2">
      <c r="A100" s="3" t="s">
        <v>96</v>
      </c>
      <c r="B100" s="7"/>
      <c r="C100" s="7"/>
      <c r="D100" s="8"/>
      <c r="E100" s="18"/>
      <c r="F100" s="3" t="s">
        <v>96</v>
      </c>
      <c r="G100" s="7">
        <v>0</v>
      </c>
      <c r="H100" s="7">
        <v>0</v>
      </c>
      <c r="I100" s="8">
        <v>0</v>
      </c>
    </row>
    <row r="101" spans="1:9" ht="25.25" customHeight="1" x14ac:dyDescent="0.2">
      <c r="A101" s="3" t="s">
        <v>52</v>
      </c>
      <c r="B101" s="7"/>
      <c r="C101" s="7"/>
      <c r="D101" s="8"/>
      <c r="E101" s="18"/>
      <c r="F101" s="3" t="s">
        <v>52</v>
      </c>
      <c r="G101" s="7">
        <v>1</v>
      </c>
      <c r="H101" s="7">
        <v>1</v>
      </c>
      <c r="I101" s="8">
        <v>1998000</v>
      </c>
    </row>
    <row r="102" spans="1:9" ht="25.25" customHeight="1" x14ac:dyDescent="0.2">
      <c r="A102" s="3" t="s">
        <v>36</v>
      </c>
      <c r="B102" s="7">
        <v>1</v>
      </c>
      <c r="C102" s="7">
        <v>39000</v>
      </c>
      <c r="D102" s="8">
        <v>5740800</v>
      </c>
      <c r="E102" s="18"/>
      <c r="F102" s="3" t="s">
        <v>36</v>
      </c>
      <c r="G102" s="7">
        <v>0</v>
      </c>
      <c r="H102" s="7">
        <v>0</v>
      </c>
      <c r="I102" s="8">
        <v>0</v>
      </c>
    </row>
    <row r="103" spans="1:9" ht="25.25" customHeight="1" x14ac:dyDescent="0.2">
      <c r="A103" s="3" t="s">
        <v>23</v>
      </c>
      <c r="B103" s="7"/>
      <c r="C103" s="7"/>
      <c r="D103" s="8"/>
      <c r="E103" s="18"/>
      <c r="F103" s="3" t="s">
        <v>23</v>
      </c>
      <c r="G103" s="7">
        <v>2</v>
      </c>
      <c r="H103" s="7">
        <v>1158.4000000000001</v>
      </c>
      <c r="I103" s="8">
        <v>1688947.2</v>
      </c>
    </row>
    <row r="104" spans="1:9" ht="25.25" customHeight="1" x14ac:dyDescent="0.2">
      <c r="A104" s="3" t="s">
        <v>1</v>
      </c>
      <c r="B104" s="7">
        <v>4</v>
      </c>
      <c r="C104" s="7">
        <v>4032.95</v>
      </c>
      <c r="D104" s="8">
        <v>5794837.5305000003</v>
      </c>
      <c r="E104" s="18"/>
      <c r="F104" s="3" t="s">
        <v>1</v>
      </c>
      <c r="G104" s="7">
        <v>21</v>
      </c>
      <c r="H104" s="7">
        <v>29117.439999999999</v>
      </c>
      <c r="I104" s="8">
        <v>61010116.640000001</v>
      </c>
    </row>
    <row r="105" spans="1:9" ht="25.25" customHeight="1" x14ac:dyDescent="0.2">
      <c r="A105" s="3" t="s">
        <v>100</v>
      </c>
      <c r="B105" s="7"/>
      <c r="C105" s="7"/>
      <c r="D105" s="8"/>
      <c r="E105" s="18"/>
      <c r="F105" s="3" t="s">
        <v>100</v>
      </c>
      <c r="G105" s="7">
        <v>3</v>
      </c>
      <c r="H105" s="7">
        <v>6335</v>
      </c>
      <c r="I105" s="8">
        <v>12213290.6</v>
      </c>
    </row>
    <row r="106" spans="1:9" ht="25.25" customHeight="1" x14ac:dyDescent="0.2">
      <c r="A106" s="3" t="s">
        <v>80</v>
      </c>
      <c r="B106" s="7"/>
      <c r="C106" s="7"/>
      <c r="D106" s="8"/>
      <c r="E106" s="18"/>
      <c r="F106" s="3" t="s">
        <v>80</v>
      </c>
      <c r="G106" s="7">
        <v>4</v>
      </c>
      <c r="H106" s="7">
        <v>28506</v>
      </c>
      <c r="I106" s="8">
        <v>10864170</v>
      </c>
    </row>
    <row r="107" spans="1:9" ht="25.25" customHeight="1" x14ac:dyDescent="0.2">
      <c r="A107" s="3" t="s">
        <v>85</v>
      </c>
      <c r="B107" s="7"/>
      <c r="C107" s="7"/>
      <c r="D107" s="8"/>
      <c r="E107" s="18"/>
      <c r="F107" s="3" t="s">
        <v>85</v>
      </c>
      <c r="G107" s="7">
        <v>2</v>
      </c>
      <c r="H107" s="7">
        <v>2</v>
      </c>
      <c r="I107" s="8">
        <v>2971681</v>
      </c>
    </row>
    <row r="108" spans="1:9" ht="25.25" customHeight="1" x14ac:dyDescent="0.2">
      <c r="A108" s="3" t="s">
        <v>19</v>
      </c>
      <c r="B108" s="7"/>
      <c r="C108" s="7"/>
      <c r="D108" s="8"/>
      <c r="E108" s="18"/>
      <c r="F108" s="3" t="s">
        <v>19</v>
      </c>
      <c r="G108" s="7">
        <v>1</v>
      </c>
      <c r="H108" s="7">
        <v>1</v>
      </c>
      <c r="I108" s="8">
        <v>1980000</v>
      </c>
    </row>
    <row r="109" spans="1:9" ht="25.25" customHeight="1" x14ac:dyDescent="0.2">
      <c r="A109" s="3" t="s">
        <v>98</v>
      </c>
      <c r="B109" s="7"/>
      <c r="C109" s="7"/>
      <c r="D109" s="8"/>
      <c r="E109" s="18"/>
      <c r="F109" s="3" t="s">
        <v>98</v>
      </c>
      <c r="G109" s="7">
        <v>0</v>
      </c>
      <c r="H109" s="7">
        <v>0</v>
      </c>
      <c r="I109" s="8">
        <v>0</v>
      </c>
    </row>
    <row r="110" spans="1:9" ht="25.25" customHeight="1" x14ac:dyDescent="0.2">
      <c r="A110" s="3" t="s">
        <v>101</v>
      </c>
      <c r="B110" s="7"/>
      <c r="C110" s="7"/>
      <c r="D110" s="8"/>
      <c r="E110" s="18"/>
      <c r="F110" s="3" t="s">
        <v>101</v>
      </c>
      <c r="G110" s="7">
        <v>0</v>
      </c>
      <c r="H110" s="7">
        <v>0</v>
      </c>
      <c r="I110" s="8">
        <v>0</v>
      </c>
    </row>
    <row r="111" spans="1:9" ht="9" customHeight="1" x14ac:dyDescent="0.2">
      <c r="A111" s="20"/>
      <c r="B111" s="20"/>
      <c r="C111" s="20"/>
      <c r="D111" s="20"/>
      <c r="E111" s="18"/>
      <c r="F111" s="30"/>
      <c r="G111" s="30"/>
      <c r="H111" s="31"/>
      <c r="I111" s="32"/>
    </row>
    <row r="112" spans="1:9" ht="25.5" customHeight="1" x14ac:dyDescent="0.2">
      <c r="A112" s="12" t="s">
        <v>90</v>
      </c>
      <c r="B112" s="12">
        <v>28</v>
      </c>
      <c r="C112" s="22"/>
      <c r="D112" s="9">
        <v>20956133.084100001</v>
      </c>
      <c r="E112" s="23"/>
      <c r="F112" s="12" t="s">
        <v>90</v>
      </c>
      <c r="G112" s="22">
        <f>SUM(G94:G111)</f>
        <v>148</v>
      </c>
      <c r="H112" s="22"/>
      <c r="I112" s="9">
        <f>SUM(I94:I111)</f>
        <v>222805716.52000001</v>
      </c>
    </row>
    <row r="113" spans="9:9" x14ac:dyDescent="0.2">
      <c r="I113" s="27"/>
    </row>
  </sheetData>
  <mergeCells count="2">
    <mergeCell ref="A27:D27"/>
    <mergeCell ref="F83:I83"/>
  </mergeCells>
  <pageMargins left="1.1023622047244095" right="0.70866141732283472" top="0.74803149606299213" bottom="0.74803149606299213" header="0.31496062992125984" footer="0.31496062992125984"/>
  <pageSetup orientation="portrait" horizontalDpi="300" verticalDpi="300" r:id="rId1"/>
  <rowBreaks count="3" manualBreakCount="3">
    <brk id="28" max="16383" man="1"/>
    <brk id="56" max="16383" man="1"/>
    <brk id="84" max="16383" man="1"/>
  </rowBreaks>
  <colBreaks count="1" manualBreakCount="1">
    <brk id="5" min="1" max="100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29"/>
  <sheetViews>
    <sheetView topLeftCell="A17" zoomScaleNormal="100" workbookViewId="0">
      <selection activeCell="I29" sqref="I29"/>
    </sheetView>
  </sheetViews>
  <sheetFormatPr baseColWidth="10" defaultColWidth="11" defaultRowHeight="18" x14ac:dyDescent="0.2"/>
  <cols>
    <col min="1" max="1" width="23.5" style="11" customWidth="1"/>
    <col min="2" max="2" width="11.6640625" style="11" customWidth="1"/>
    <col min="3" max="3" width="24.83203125" style="11" customWidth="1"/>
    <col min="4" max="4" width="25.1640625" style="11" customWidth="1"/>
    <col min="5" max="5" width="24.5" style="11" customWidth="1"/>
    <col min="6" max="6" width="22.5" style="11" customWidth="1"/>
    <col min="7" max="7" width="24.83203125" style="11" customWidth="1"/>
    <col min="8" max="8" width="0.83203125" style="11" customWidth="1"/>
    <col min="9" max="9" width="37.6640625" style="11" customWidth="1"/>
    <col min="10" max="10" width="4.1640625" style="11" customWidth="1"/>
    <col min="11" max="16384" width="11" style="11"/>
  </cols>
  <sheetData>
    <row r="1" spans="1:9" ht="20.75" customHeight="1" x14ac:dyDescent="0.2">
      <c r="A1" s="242" t="s">
        <v>89</v>
      </c>
      <c r="B1" s="242"/>
      <c r="C1" s="242"/>
      <c r="D1" s="242"/>
      <c r="E1" s="242"/>
      <c r="F1" s="242"/>
      <c r="G1" s="242"/>
      <c r="H1" s="242"/>
      <c r="I1" s="242"/>
    </row>
    <row r="2" spans="1:9" ht="20" x14ac:dyDescent="0.2">
      <c r="A2" s="242">
        <v>2026</v>
      </c>
      <c r="B2" s="242"/>
      <c r="C2" s="242"/>
      <c r="D2" s="242"/>
      <c r="E2" s="242"/>
      <c r="F2" s="242"/>
      <c r="G2" s="242"/>
      <c r="H2" s="242"/>
      <c r="I2" s="242"/>
    </row>
    <row r="3" spans="1:9" ht="20.75" customHeight="1" thickBot="1" x14ac:dyDescent="0.25">
      <c r="A3" s="242" t="s">
        <v>92</v>
      </c>
      <c r="B3" s="242"/>
      <c r="C3" s="242"/>
      <c r="D3" s="242"/>
      <c r="E3" s="242"/>
      <c r="F3" s="242"/>
      <c r="G3" s="242"/>
      <c r="H3" s="242"/>
      <c r="I3" s="242"/>
    </row>
    <row r="4" spans="1:9" ht="50.5" customHeight="1" x14ac:dyDescent="0.2">
      <c r="A4" s="152" t="s">
        <v>238</v>
      </c>
      <c r="B4" s="153" t="s">
        <v>216</v>
      </c>
      <c r="C4" s="160" t="s">
        <v>105</v>
      </c>
      <c r="D4" s="159" t="s">
        <v>129</v>
      </c>
      <c r="E4" s="161" t="s">
        <v>20</v>
      </c>
      <c r="F4" s="162" t="s">
        <v>2</v>
      </c>
      <c r="G4" s="163" t="s">
        <v>143</v>
      </c>
      <c r="H4" s="150"/>
      <c r="I4" s="143" t="s">
        <v>90</v>
      </c>
    </row>
    <row r="5" spans="1:9" ht="50.5" customHeight="1" x14ac:dyDescent="0.2">
      <c r="A5" s="154" t="s">
        <v>91</v>
      </c>
      <c r="B5" s="164">
        <v>143</v>
      </c>
      <c r="C5" s="10" t="e">
        <f>CABECERA!#REF!</f>
        <v>#REF!</v>
      </c>
      <c r="D5" s="10" t="e">
        <f>CABECERA!#REF!</f>
        <v>#REF!</v>
      </c>
      <c r="E5" s="10" t="e">
        <f>CABECERA!#REF!</f>
        <v>#REF!</v>
      </c>
      <c r="F5" s="10" t="e">
        <f>CABECERA!#REF!</f>
        <v>#REF!</v>
      </c>
      <c r="G5" s="155" t="e">
        <f>CABECERA!#REF!</f>
        <v>#REF!</v>
      </c>
      <c r="H5" s="53"/>
      <c r="I5" s="144" t="e">
        <f>SUM(C5:G5)</f>
        <v>#REF!</v>
      </c>
    </row>
    <row r="6" spans="1:9" ht="50.5" customHeight="1" x14ac:dyDescent="0.2">
      <c r="A6" s="154" t="s">
        <v>54</v>
      </c>
      <c r="B6" s="164">
        <v>15</v>
      </c>
      <c r="C6" s="10" t="str">
        <f>MATATLAN!N5</f>
        <v>DERIVADO DEL ANÁLISIS TÉCNICO REALIZADO POR LA DIRECCIÓN DE OBRAS PÚBLICAS MUNICIPALES, SE IDENTIFICÓ QUE DIVERSAS VIALIDADES PRESENTAN CONDICIONES DEFICIENTES DE RODAMIENTO, CARACTERIZADAS POR DETERIORO ESTRUCTURAL, SUPERFICIES IRREGULARES Y MATERIALES OBSOLETOS, LO CUAL:
LIMITA EL ACCESO SEGURO A VIVIENDAS, SERVICIOS BÁSICOS Y EQUIPAMIENTO URBANO.
GENERA RIESGOS A LA INTEGRIDAD FÍSICA DE PEATONES Y CONDUCTORES.
INCREMENTA LOS COSTOS DE TRASLADO Y MANTENIMIENTO VEHICULAR PARA LA POBLACIÓN.
ESTAS CONDICIONES AFECTAN DE MANERA DIRECTA A ZONAS CON REZAGO SOCIAL Y URBANO, POR LO QUE RESULTA NECESARIO PRIORIZAR ACCIONES DE INFRAESTRUCTURA VIAL BÁSICA.</v>
      </c>
      <c r="D6" s="10" t="str">
        <f>MATATLAN!N8</f>
        <v>DE ACUERDO A LAS ESTRATEGIAS DE ACCIÓN ESTABLECIDAS EN EL DIAGNOSTICO REALIZADO POR LA COORDINACIÓN DE GESTIÓN DE LA CIUDAD, LA EJECUCIÓN DE ÉSTA OBRA ES PRIORITARIA PARA REDUCIR EL REZAGO E INCREMENTAR LA INFRAESTRUCTURA VIAL DEL MUNICIPIO PARA REDUCIR LOS TIEMPOS DE TRASLADO, INCREMENTAR LA SEGURIDAD VIAL, Y CON ESTO DETONAR EL DESARROLLO, EQUILIBRAR LAS ASIMETRIAS SOCIOECONOMICAS Y POR ENDE REDUCIR LA BRECHA DESIGUALDAD Y ELEVAR LA CALIDAD DE VIDA.</v>
      </c>
      <c r="E6" s="10" t="str">
        <f>MATATLAN!N9</f>
        <v>DE ACUERDO A LAS ESTRATEGIAS DE ACCIÓN ESTABLECIDAS EN EL DIAGNOSTICO REALIZADO POR LA COORDINACIÓN DE GESTIÓN DE LA CIUDAD, LA EJECUCIÓN DE ÉSTA OBRA ES PRIORITARIA PARA REDUCIR EL REZAGO E INCREMENTAR LA INFRAESTRUCTURA VIAL DEL MUNICIPIO PARA REDUCIR LOS TIEMPOS DE TRASLADO, INCREMENTAR LA SEGURIDAD VIAL, Y CON ESTO DETONAR EL DESARROLLO, EQUILIBRAR LAS ASIMETRIAS SOCIOECONOMICAS Y POR ENDE REDUCIR LA BRECHA DESIGUALDAD Y ELEVAR LA CALIDAD DE VIDA.</v>
      </c>
      <c r="F6" s="10" t="str">
        <f>MATATLAN!N16</f>
        <v>DE ACUERDO A LAS ESTRATEGIAS DE ACCIÓN ESTABLECIDAS EN EL DIAGNOSTICO REALIZADO POR LA COORDINACIÓN DE GESTIÓN DE LA CIUDAD, LA EJECUCIÓN DE ÉSTA OBRA ES PRIORITARIA PARA REDUCIR EL REZAGO E INCREMENTAR LA INFRAESTRUCTURA VIAL DEL MUNICIPIO PARA REDUCIR LOS TIEMPOS DE TRASLADO, INCREMENTAR LA SEGURIDAD VIAL, Y CON ESTO DETONAR EL DESARROLLO, EQUILIBRAR LAS ASIMETRIAS SOCIOECONOMICAS Y POR ENDE REDUCIR LA BRECHA DESIGUALDAD Y ELEVAR LA CALIDAD DE VIDA.</v>
      </c>
      <c r="G6" s="155"/>
      <c r="H6" s="53"/>
      <c r="I6" s="144">
        <f>SUM(C6:G6)</f>
        <v>0</v>
      </c>
    </row>
    <row r="7" spans="1:9" ht="50.5" customHeight="1" x14ac:dyDescent="0.2">
      <c r="A7" s="154" t="s">
        <v>48</v>
      </c>
      <c r="B7" s="164">
        <v>10</v>
      </c>
      <c r="C7" s="10" t="str">
        <f>'SAN JOSE DE LAS FLORES'!N5</f>
        <v>DE ACUERDO A LAS ESTRATEGIAS DE ACCIÓN ESTABLECIDAS EN EL DIAGNOSTICO REALIZADO POR LA COORDINACIÓN DE GESTIÓN DE LA CIUDAD, LA EJECUCIÓN DE ÉSTA OBRA ES PRIORITARIA PARA REDUCIR EL REZAGO E INCREMENTAR LA INFRAESTRUCTURA VIAL DEL MUNICIPIO PARA REDUCIR LOS TIEMPOS DE TRASLADO, INCREMENTAR LA SEGURIDAD VIAL, Y CON ESTO DETONAR EL DESARROLLO, EQUILIBRAR LAS ASIMETRIAS SOCIOECONOMICAS Y POR ENDE REDUCIR LA BRECHA DESIGUALDAD Y ELEVAR LA CALIDAD DE VIDA.</v>
      </c>
      <c r="D7" s="10"/>
      <c r="E7" s="10" t="str">
        <f>'SAN JOSE DE LAS FLORES'!N6</f>
        <v>DE ACUERDO A LAS ESTRATEGIAS DE ACCIÓN ESTABLECIDAS EN EL DIAGNOSTICO REALIZADO POR LA COORDINACIÓN DE GESTIÓN DE LA CIUDAD, LA EJECUCIÓN DE ÉSTA OBRA ES PRIORITARIA PARA REDUCIR EL REZAGO E INCREMENTAR LA INFRAESTRUCTURA VIAL DEL MUNICIPIO PARA REDUCIR LOS TIEMPOS DE TRASLADO, INCREMENTAR LA SEGURIDAD VIAL, Y CON ESTO DETONAR EL DESARROLLO, EQUILIBRAR LAS ASIMETRIAS SOCIOECONOMICAS Y POR ENDE REDUCIR LA BRECHA DESIGUALDAD Y ELEVAR LA CALIDAD DE VIDA.</v>
      </c>
      <c r="F7" s="10" t="str">
        <f>'SAN JOSE DE LAS FLORES'!N7:N14</f>
        <v>DE ACUERDO A LAS ESTRATEGIAS DE ACCIÓN ESTABLECIDAS EN EL DIAGNOSTICO REALIZADO POR LA COORDINACIÓN DE GESTIÓN DE LA CIUDAD, LA EJECUCIÓN DE ÉSTA OBRA ES PRIORITARIA PARA REDUCIR EL REZAGO E INCREMENTAR LA INFRAESTRUCTURA VIAL DEL MUNICIPIO PARA REDUCIR LOS TIEMPOS DE TRASLADO, INCREMENTAR LA SEGURIDAD VIAL, Y CON ESTO DETONAR EL DESARROLLO, EQUILIBRAR LAS ASIMETRIAS SOCIOECONOMICAS Y POR ENDE REDUCIR LA BRECHA DESIGUALDAD Y ELEVAR LA CALIDAD DE VIDA.</v>
      </c>
      <c r="G7" s="155"/>
      <c r="H7" s="53"/>
      <c r="I7" s="144">
        <f>SUM(C7:G7)</f>
        <v>0</v>
      </c>
    </row>
    <row r="8" spans="1:9" ht="50.5" customHeight="1" x14ac:dyDescent="0.2">
      <c r="A8" s="154" t="s">
        <v>39</v>
      </c>
      <c r="B8" s="164">
        <v>19</v>
      </c>
      <c r="C8" s="10">
        <v>3610362</v>
      </c>
      <c r="D8" s="10">
        <v>2322900</v>
      </c>
      <c r="E8" s="10">
        <v>3954589.97</v>
      </c>
      <c r="F8" s="10">
        <v>6802966</v>
      </c>
      <c r="G8" s="155">
        <v>46000000</v>
      </c>
      <c r="H8" s="53"/>
      <c r="I8" s="144">
        <f t="shared" ref="I8:I9" si="0">SUM(C8:G8)</f>
        <v>62690817.969999999</v>
      </c>
    </row>
    <row r="9" spans="1:9" ht="50.5" customHeight="1" x14ac:dyDescent="0.2">
      <c r="A9" s="154" t="s">
        <v>29</v>
      </c>
      <c r="B9" s="164">
        <v>32</v>
      </c>
      <c r="C9" s="10">
        <v>15357241.6</v>
      </c>
      <c r="D9" s="10"/>
      <c r="E9" s="10"/>
      <c r="F9" s="10">
        <v>10025701.050000001</v>
      </c>
      <c r="G9" s="155">
        <v>46000000</v>
      </c>
      <c r="H9" s="53"/>
      <c r="I9" s="144">
        <f t="shared" si="0"/>
        <v>71382942.650000006</v>
      </c>
    </row>
    <row r="10" spans="1:9" ht="50.5" customHeight="1" x14ac:dyDescent="0.2">
      <c r="A10" s="154" t="s">
        <v>21</v>
      </c>
      <c r="B10" s="164">
        <v>19</v>
      </c>
      <c r="C10" s="10">
        <v>3034920</v>
      </c>
      <c r="D10" s="10" t="str">
        <f>'EL SAUCILLO'!N9</f>
        <v>DE ACUERDO A LAS ESTRATEGIAS DE ACCIÓN ESTABLECIDAS EN EL DIAGNOSTICO REALIZADO POR LA COORDINACIÓN DE GESTIÓN DE LA CIUDAD, LA EJECUCIÓN DE ÉSTA OBRA ES PRIORITARIA PARA REDUCIR EL REZAGO E INCREMENTAR LA INFRAESTRUCTURA VIAL DEL MUNICIPIO PARA REDUCIR LOS TIEMPOS DE TRASLADO, INCREMENTAR LA SEGURIDAD VIAL, Y CON ESTO DETONAR EL DESARROLLO, EQUILIBRAR LAS ASIMETRIAS SOCIOECONOMICAS Y POR ENDE REDUCIR LA BRECHA DESIGUALDAD Y ELEVAR LA CALIDAD DE VIDA.</v>
      </c>
      <c r="E10" s="10" t="str">
        <f>'EL SAUCILLO'!N10:N11</f>
        <v>DE ACUERDO A LAS ESTRATEGIAS DE ACCIÓN ESTABLECIDAS EN EL DIAGNOSTICO REALIZADO POR LA COORDINACIÓN DE GESTIÓN DE LA CIUDAD, LA EJECUCIÓN DE ÉSTA OBRA ES PRIORITARIA PARA REDUCIR EL REZAGO E INCREMENTAR LA INFRAESTRUCTURA VIAL DEL MUNICIPIO PARA REDUCIR LOS TIEMPOS DE TRASLADO, INCREMENTAR LA SEGURIDAD VIAL, Y CON ESTO DETONAR EL DESARROLLO, EQUILIBRAR LAS ASIMETRIAS SOCIOECONOMICAS Y POR ENDE REDUCIR LA BRECHA DESIGUALDAD Y ELEVAR LA CALIDAD DE VIDA.</v>
      </c>
      <c r="F10" s="10">
        <v>2570734.7200000002</v>
      </c>
      <c r="G10" s="155"/>
      <c r="H10" s="53"/>
      <c r="I10" s="144">
        <f>SUM(C10:G10)</f>
        <v>5605654.7200000007</v>
      </c>
    </row>
    <row r="11" spans="1:9" ht="50.5" customHeight="1" thickBot="1" x14ac:dyDescent="0.25">
      <c r="A11" s="156" t="s">
        <v>0</v>
      </c>
      <c r="B11" s="165">
        <v>4</v>
      </c>
      <c r="C11" s="157">
        <f>'LA PURISIMA'!M9</f>
        <v>3747760</v>
      </c>
      <c r="D11" s="157"/>
      <c r="E11" s="157"/>
      <c r="F11" s="157"/>
      <c r="G11" s="158"/>
      <c r="H11" s="53"/>
      <c r="I11" s="151">
        <f>SUM(C11:G11)</f>
        <v>3747760</v>
      </c>
    </row>
    <row r="12" spans="1:9" ht="7.5" customHeight="1" thickBot="1" x14ac:dyDescent="0.25">
      <c r="A12" s="148"/>
      <c r="B12" s="148"/>
      <c r="C12" s="53"/>
      <c r="D12" s="53"/>
      <c r="E12" s="53"/>
      <c r="F12" s="53"/>
      <c r="G12" s="53"/>
      <c r="H12" s="53"/>
      <c r="I12" s="149"/>
    </row>
    <row r="13" spans="1:9" ht="50.5" customHeight="1" thickBot="1" x14ac:dyDescent="0.25">
      <c r="A13" s="145" t="s">
        <v>90</v>
      </c>
      <c r="B13" s="146">
        <f t="shared" ref="B13:I13" si="1">SUM(B5:B11)</f>
        <v>242</v>
      </c>
      <c r="C13" s="183" t="e">
        <f t="shared" si="1"/>
        <v>#REF!</v>
      </c>
      <c r="D13" s="184" t="e">
        <f>SUM(D5:D11)</f>
        <v>#REF!</v>
      </c>
      <c r="E13" s="185" t="e">
        <f t="shared" si="1"/>
        <v>#REF!</v>
      </c>
      <c r="F13" s="186" t="e">
        <f t="shared" si="1"/>
        <v>#REF!</v>
      </c>
      <c r="G13" s="187" t="e">
        <f t="shared" si="1"/>
        <v>#REF!</v>
      </c>
      <c r="H13" s="149"/>
      <c r="I13" s="147" t="e">
        <f t="shared" si="1"/>
        <v>#REF!</v>
      </c>
    </row>
    <row r="14" spans="1:9" x14ac:dyDescent="0.2">
      <c r="I14" s="53" t="e">
        <f>SUM(C13:G13)</f>
        <v>#REF!</v>
      </c>
    </row>
    <row r="15" spans="1:9" x14ac:dyDescent="0.2">
      <c r="I15" s="79"/>
    </row>
    <row r="18" spans="3:13" x14ac:dyDescent="0.2">
      <c r="C18"/>
      <c r="D18"/>
      <c r="E18"/>
      <c r="F18"/>
      <c r="G18"/>
      <c r="H18"/>
      <c r="I18"/>
      <c r="J18"/>
      <c r="K18"/>
      <c r="L18"/>
      <c r="M18"/>
    </row>
    <row r="19" spans="3:13" ht="19" thickBot="1" x14ac:dyDescent="0.25">
      <c r="C19"/>
      <c r="D19"/>
      <c r="E19"/>
      <c r="F19"/>
      <c r="G19"/>
      <c r="H19"/>
      <c r="I19"/>
      <c r="J19"/>
      <c r="K19"/>
      <c r="L19"/>
      <c r="M19"/>
    </row>
    <row r="20" spans="3:13" x14ac:dyDescent="0.2">
      <c r="C20" s="243" t="s">
        <v>242</v>
      </c>
      <c r="D20" s="244"/>
      <c r="E20" s="245"/>
      <c r="F20" s="15"/>
      <c r="G20" s="15"/>
      <c r="H20" s="15"/>
      <c r="I20" s="15"/>
      <c r="J20" s="15"/>
      <c r="K20" s="15"/>
      <c r="L20" s="15"/>
      <c r="M20" s="15"/>
    </row>
    <row r="21" spans="3:13" x14ac:dyDescent="0.2">
      <c r="C21" s="188" t="s">
        <v>91</v>
      </c>
      <c r="D21" s="83">
        <f>B5</f>
        <v>143</v>
      </c>
      <c r="E21" s="189" t="e">
        <f>I5</f>
        <v>#REF!</v>
      </c>
      <c r="F21" s="194" t="e">
        <f>(E21*1)/E28</f>
        <v>#REF!</v>
      </c>
      <c r="G21"/>
      <c r="H21"/>
      <c r="I21"/>
      <c r="J21"/>
      <c r="K21"/>
      <c r="L21"/>
      <c r="M21"/>
    </row>
    <row r="22" spans="3:13" x14ac:dyDescent="0.2">
      <c r="C22" s="188" t="s">
        <v>54</v>
      </c>
      <c r="D22" s="83">
        <f t="shared" ref="D22:D27" si="2">B6</f>
        <v>15</v>
      </c>
      <c r="E22" s="189">
        <f t="shared" ref="E22:E27" si="3">I6</f>
        <v>0</v>
      </c>
      <c r="F22" s="194" t="e">
        <f>(E22*1)/E28</f>
        <v>#REF!</v>
      </c>
      <c r="G22"/>
      <c r="H22"/>
      <c r="I22"/>
      <c r="J22"/>
      <c r="K22"/>
      <c r="L22"/>
      <c r="M22"/>
    </row>
    <row r="23" spans="3:13" x14ac:dyDescent="0.2">
      <c r="C23" s="188" t="s">
        <v>48</v>
      </c>
      <c r="D23" s="83">
        <f t="shared" si="2"/>
        <v>10</v>
      </c>
      <c r="E23" s="189">
        <f t="shared" si="3"/>
        <v>0</v>
      </c>
      <c r="F23" s="194" t="e">
        <f>(E23*1)/E28</f>
        <v>#REF!</v>
      </c>
      <c r="G23"/>
      <c r="H23"/>
      <c r="I23"/>
      <c r="J23"/>
      <c r="K23"/>
      <c r="L23"/>
      <c r="M23"/>
    </row>
    <row r="24" spans="3:13" x14ac:dyDescent="0.2">
      <c r="C24" s="188" t="s">
        <v>39</v>
      </c>
      <c r="D24" s="83">
        <f t="shared" si="2"/>
        <v>19</v>
      </c>
      <c r="E24" s="189">
        <f t="shared" si="3"/>
        <v>62690817.969999999</v>
      </c>
      <c r="F24" s="194" t="e">
        <f>(E24*1)/E28</f>
        <v>#REF!</v>
      </c>
      <c r="G24"/>
      <c r="H24"/>
      <c r="I24"/>
      <c r="J24"/>
      <c r="K24"/>
      <c r="L24"/>
      <c r="M24"/>
    </row>
    <row r="25" spans="3:13" x14ac:dyDescent="0.2">
      <c r="C25" s="188" t="s">
        <v>29</v>
      </c>
      <c r="D25" s="83">
        <f t="shared" si="2"/>
        <v>32</v>
      </c>
      <c r="E25" s="189">
        <f t="shared" si="3"/>
        <v>71382942.650000006</v>
      </c>
      <c r="F25" s="194" t="e">
        <f>(E25*1)/E28</f>
        <v>#REF!</v>
      </c>
      <c r="G25"/>
      <c r="H25"/>
      <c r="I25"/>
      <c r="J25"/>
      <c r="K25"/>
      <c r="L25"/>
      <c r="M25"/>
    </row>
    <row r="26" spans="3:13" x14ac:dyDescent="0.2">
      <c r="C26" s="188" t="s">
        <v>21</v>
      </c>
      <c r="D26" s="83">
        <f t="shared" si="2"/>
        <v>19</v>
      </c>
      <c r="E26" s="189">
        <f t="shared" si="3"/>
        <v>5605654.7200000007</v>
      </c>
      <c r="F26" s="194" t="e">
        <f>(E26*1)/E28</f>
        <v>#REF!</v>
      </c>
      <c r="G26"/>
      <c r="H26"/>
      <c r="I26"/>
      <c r="J26"/>
      <c r="K26"/>
      <c r="L26"/>
      <c r="M26"/>
    </row>
    <row r="27" spans="3:13" ht="19" thickBot="1" x14ac:dyDescent="0.25">
      <c r="C27" s="190" t="s">
        <v>0</v>
      </c>
      <c r="D27" s="101">
        <f t="shared" si="2"/>
        <v>4</v>
      </c>
      <c r="E27" s="191">
        <f t="shared" si="3"/>
        <v>3747760</v>
      </c>
      <c r="F27" s="194" t="e">
        <f>(E27*1)/E28</f>
        <v>#REF!</v>
      </c>
      <c r="G27"/>
      <c r="H27"/>
      <c r="I27"/>
      <c r="J27"/>
      <c r="K27"/>
      <c r="L27"/>
      <c r="M27"/>
    </row>
    <row r="28" spans="3:13" x14ac:dyDescent="0.2">
      <c r="C28"/>
      <c r="D28">
        <f>SUM(D21:D27)</f>
        <v>242</v>
      </c>
      <c r="E28" s="27" t="e">
        <f>SUM(E21:E27)</f>
        <v>#REF!</v>
      </c>
      <c r="F28" s="193" t="e">
        <f>SUM(F21:F27)</f>
        <v>#REF!</v>
      </c>
      <c r="G28"/>
      <c r="H28"/>
      <c r="I28"/>
      <c r="J28"/>
      <c r="K28"/>
      <c r="L28"/>
      <c r="M28"/>
    </row>
    <row r="29" spans="3:13" x14ac:dyDescent="0.2">
      <c r="C29"/>
      <c r="D29"/>
      <c r="E29"/>
      <c r="F29"/>
      <c r="G29"/>
      <c r="H29"/>
      <c r="I29"/>
      <c r="J29"/>
      <c r="K29"/>
      <c r="L29"/>
      <c r="M29"/>
    </row>
  </sheetData>
  <mergeCells count="4">
    <mergeCell ref="A2:I2"/>
    <mergeCell ref="A3:I3"/>
    <mergeCell ref="A1:I1"/>
    <mergeCell ref="C20:E20"/>
  </mergeCells>
  <printOptions horizontalCentered="1" verticalCentered="1"/>
  <pageMargins left="0" right="1.1023622047244095" top="0.74803149606299213" bottom="0.74803149606299213" header="0.31496062992125984" footer="0.31496062992125984"/>
  <pageSetup scale="4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1:T154"/>
  <sheetViews>
    <sheetView topLeftCell="G20" zoomScaleNormal="100" workbookViewId="0">
      <selection activeCell="N21" sqref="N21"/>
    </sheetView>
  </sheetViews>
  <sheetFormatPr baseColWidth="10" defaultRowHeight="15" x14ac:dyDescent="0.2"/>
  <cols>
    <col min="1" max="1" width="4.5" customWidth="1"/>
    <col min="2" max="2" width="15.6640625" customWidth="1"/>
    <col min="3" max="3" width="15.6640625" style="65" customWidth="1"/>
    <col min="4" max="4" width="38" style="65" customWidth="1"/>
    <col min="5" max="5" width="50.6640625" style="65" customWidth="1"/>
    <col min="6" max="7" width="15.6640625" style="65" customWidth="1"/>
    <col min="8" max="8" width="15.6640625" style="15" customWidth="1"/>
    <col min="9" max="10" width="15.6640625" hidden="1" customWidth="1"/>
    <col min="11" max="11" width="15.6640625" style="82" customWidth="1"/>
    <col min="12" max="12" width="15.6640625" style="76" hidden="1" customWidth="1"/>
    <col min="13" max="13" width="20.6640625" style="15" customWidth="1"/>
    <col min="14" max="14" width="164.1640625" customWidth="1"/>
    <col min="15" max="15" width="15.1640625" bestFit="1" customWidth="1"/>
  </cols>
  <sheetData>
    <row r="1" spans="1:20" ht="16" x14ac:dyDescent="0.2">
      <c r="B1" s="238" t="s">
        <v>89</v>
      </c>
      <c r="C1" s="238"/>
      <c r="D1" s="238"/>
      <c r="E1" s="238"/>
      <c r="F1" s="238"/>
      <c r="G1" s="238"/>
      <c r="H1" s="238"/>
      <c r="I1" s="238"/>
      <c r="J1" s="238"/>
      <c r="K1" s="238"/>
      <c r="L1" s="239"/>
      <c r="M1" s="238"/>
    </row>
    <row r="2" spans="1:20" ht="16" x14ac:dyDescent="0.2">
      <c r="B2" s="238" t="s">
        <v>190</v>
      </c>
      <c r="C2" s="238"/>
      <c r="D2" s="238"/>
      <c r="E2" s="238"/>
      <c r="F2" s="238"/>
      <c r="G2" s="238"/>
      <c r="H2" s="238"/>
      <c r="I2" s="238"/>
      <c r="J2" s="238"/>
      <c r="K2" s="238"/>
      <c r="L2" s="239"/>
      <c r="M2" s="238"/>
    </row>
    <row r="3" spans="1:20" ht="17" thickBot="1" x14ac:dyDescent="0.25">
      <c r="B3" s="238" t="s">
        <v>195</v>
      </c>
      <c r="C3" s="238"/>
      <c r="D3" s="238"/>
      <c r="E3" s="238"/>
      <c r="F3" s="238"/>
      <c r="G3" s="238"/>
      <c r="H3" s="238"/>
      <c r="I3" s="238"/>
      <c r="J3" s="238"/>
      <c r="K3" s="238"/>
      <c r="L3" s="239"/>
      <c r="M3" s="238"/>
    </row>
    <row r="4" spans="1:20" s="4" customFormat="1" ht="30" customHeight="1" thickBot="1" x14ac:dyDescent="0.25">
      <c r="A4" s="135" t="s">
        <v>94</v>
      </c>
      <c r="B4" s="136" t="s">
        <v>238</v>
      </c>
      <c r="C4" s="136" t="s">
        <v>8</v>
      </c>
      <c r="D4" s="256" t="s">
        <v>253</v>
      </c>
      <c r="E4" s="136" t="s">
        <v>9</v>
      </c>
      <c r="F4" s="136" t="s">
        <v>237</v>
      </c>
      <c r="G4" s="136" t="s">
        <v>10</v>
      </c>
      <c r="H4" s="136" t="s">
        <v>11</v>
      </c>
      <c r="I4" s="174" t="s">
        <v>108</v>
      </c>
      <c r="J4" s="174" t="s">
        <v>109</v>
      </c>
      <c r="K4" s="138" t="s">
        <v>12</v>
      </c>
      <c r="L4" s="175" t="s">
        <v>142</v>
      </c>
      <c r="M4" s="260" t="s">
        <v>13</v>
      </c>
      <c r="N4" s="266" t="s">
        <v>255</v>
      </c>
    </row>
    <row r="5" spans="1:20" s="4" customFormat="1" ht="223" customHeight="1" x14ac:dyDescent="0.2">
      <c r="A5" s="170">
        <v>1</v>
      </c>
      <c r="B5" s="216" t="s">
        <v>61</v>
      </c>
      <c r="C5" s="219" t="s">
        <v>161</v>
      </c>
      <c r="D5" s="257" t="s">
        <v>254</v>
      </c>
      <c r="E5" s="219" t="s">
        <v>146</v>
      </c>
      <c r="F5" s="84" t="s">
        <v>1</v>
      </c>
      <c r="G5" s="237" t="s">
        <v>105</v>
      </c>
      <c r="H5" s="84" t="s">
        <v>3</v>
      </c>
      <c r="I5" s="80">
        <v>254</v>
      </c>
      <c r="J5" s="80">
        <v>8.4</v>
      </c>
      <c r="K5" s="171">
        <f>I5*J5</f>
        <v>2133.6</v>
      </c>
      <c r="L5" s="172">
        <v>2081</v>
      </c>
      <c r="M5" s="261">
        <f>K5*L5</f>
        <v>4440021.5999999996</v>
      </c>
      <c r="N5" s="3" t="s">
        <v>256</v>
      </c>
      <c r="O5" s="56"/>
      <c r="S5" s="270" t="s">
        <v>264</v>
      </c>
      <c r="T5" s="4" t="str">
        <f>UPPER(S5)</f>
        <v>LA INFRAESTRUCTURA PROPUESTA PERMITIRÁ MEJORAR LAS CONDICIONES PARA EL DESARROLLO SOCIAL Y ECONÓMICO DEL MUNICIPIO, AL GENERAR:
MAYOR ACCESIBILIDAD A SERVICIOS PÚBLICOS ESENCIALES.
REDUCCIÓN DE RIESGOS SANITARIOS Y AMBIENTALES.
INCREMENTO EN LA SEGURIDAD Y BIENESTAR DE LA POBLACIÓN.
CONDICIONES FAVORABLES PARA LA INVERSIÓN, MOVILIDAD Y COHESIÓN COMUNITARIA.</v>
      </c>
    </row>
    <row r="6" spans="1:20" s="4" customFormat="1" ht="150" customHeight="1" x14ac:dyDescent="0.2">
      <c r="A6" s="167">
        <f>A5+1</f>
        <v>2</v>
      </c>
      <c r="B6" s="217"/>
      <c r="C6" s="220"/>
      <c r="D6" s="258"/>
      <c r="E6" s="220"/>
      <c r="F6" s="83" t="s">
        <v>4</v>
      </c>
      <c r="G6" s="231"/>
      <c r="H6" s="83" t="s">
        <v>3</v>
      </c>
      <c r="I6" s="3">
        <v>508</v>
      </c>
      <c r="J6" s="3">
        <v>1.8</v>
      </c>
      <c r="K6" s="85">
        <f t="shared" ref="K6:K8" si="0">I6*J6</f>
        <v>914.4</v>
      </c>
      <c r="L6" s="8">
        <v>975</v>
      </c>
      <c r="M6" s="262">
        <f t="shared" ref="M6:M8" si="1">K6*L6</f>
        <v>891540</v>
      </c>
      <c r="N6" s="3" t="s">
        <v>257</v>
      </c>
      <c r="O6" s="56"/>
      <c r="S6"/>
    </row>
    <row r="7" spans="1:20" s="4" customFormat="1" ht="179" customHeight="1" x14ac:dyDescent="0.2">
      <c r="A7" s="167">
        <f t="shared" ref="A7:A70" si="2">A6+1</f>
        <v>3</v>
      </c>
      <c r="B7" s="217"/>
      <c r="C7" s="220"/>
      <c r="D7" s="258"/>
      <c r="E7" s="220"/>
      <c r="F7" s="83" t="s">
        <v>5</v>
      </c>
      <c r="G7" s="231"/>
      <c r="H7" s="83" t="s">
        <v>6</v>
      </c>
      <c r="I7" s="3">
        <v>254</v>
      </c>
      <c r="J7" s="3">
        <v>1</v>
      </c>
      <c r="K7" s="85">
        <f t="shared" si="0"/>
        <v>254</v>
      </c>
      <c r="L7" s="8">
        <v>1812</v>
      </c>
      <c r="M7" s="262">
        <f t="shared" si="1"/>
        <v>460248</v>
      </c>
      <c r="N7" s="4" t="s">
        <v>258</v>
      </c>
      <c r="O7" s="56"/>
      <c r="S7" s="269" t="s">
        <v>260</v>
      </c>
    </row>
    <row r="8" spans="1:20" s="4" customFormat="1" ht="255" customHeight="1" x14ac:dyDescent="0.2">
      <c r="A8" s="167">
        <f t="shared" si="2"/>
        <v>4</v>
      </c>
      <c r="B8" s="217"/>
      <c r="C8" s="220"/>
      <c r="D8" s="259"/>
      <c r="E8" s="220"/>
      <c r="F8" s="83" t="s">
        <v>7</v>
      </c>
      <c r="G8" s="231"/>
      <c r="H8" s="83" t="s">
        <v>6</v>
      </c>
      <c r="I8" s="3">
        <v>254</v>
      </c>
      <c r="J8" s="3">
        <v>2</v>
      </c>
      <c r="K8" s="85">
        <f t="shared" si="0"/>
        <v>508</v>
      </c>
      <c r="L8" s="8">
        <v>1064</v>
      </c>
      <c r="M8" s="262">
        <f t="shared" si="1"/>
        <v>540512</v>
      </c>
      <c r="N8" s="3" t="s">
        <v>259</v>
      </c>
      <c r="S8"/>
    </row>
    <row r="9" spans="1:20" s="4" customFormat="1" ht="143" customHeight="1" x14ac:dyDescent="0.2">
      <c r="A9" s="167">
        <f t="shared" si="2"/>
        <v>5</v>
      </c>
      <c r="B9" s="166" t="s">
        <v>61</v>
      </c>
      <c r="C9" s="83" t="s">
        <v>148</v>
      </c>
      <c r="D9" s="83" t="s">
        <v>254</v>
      </c>
      <c r="E9" s="83" t="s">
        <v>199</v>
      </c>
      <c r="F9" s="83" t="s">
        <v>36</v>
      </c>
      <c r="G9" s="231"/>
      <c r="H9" s="83" t="s">
        <v>3</v>
      </c>
      <c r="I9" s="3">
        <v>983</v>
      </c>
      <c r="J9" s="3">
        <v>14</v>
      </c>
      <c r="K9" s="85">
        <f>I9*J9</f>
        <v>13762</v>
      </c>
      <c r="L9" s="8">
        <v>253</v>
      </c>
      <c r="M9" s="262">
        <f t="shared" ref="M9:M42" si="3">K9*L9</f>
        <v>3481786</v>
      </c>
      <c r="N9" s="268" t="s">
        <v>266</v>
      </c>
      <c r="S9" s="269" t="s">
        <v>261</v>
      </c>
    </row>
    <row r="10" spans="1:20" s="4" customFormat="1" ht="187" customHeight="1" x14ac:dyDescent="0.2">
      <c r="A10" s="167">
        <f t="shared" si="2"/>
        <v>6</v>
      </c>
      <c r="B10" s="217" t="s">
        <v>61</v>
      </c>
      <c r="C10" s="220" t="s">
        <v>149</v>
      </c>
      <c r="D10" s="230" t="s">
        <v>254</v>
      </c>
      <c r="E10" s="220" t="s">
        <v>219</v>
      </c>
      <c r="F10" s="83" t="s">
        <v>144</v>
      </c>
      <c r="G10" s="231"/>
      <c r="H10" s="83" t="s">
        <v>3</v>
      </c>
      <c r="I10" s="3">
        <v>440</v>
      </c>
      <c r="J10" s="3">
        <v>7</v>
      </c>
      <c r="K10" s="85">
        <f t="shared" ref="K10:K11" si="4">I10*J10</f>
        <v>3080</v>
      </c>
      <c r="L10" s="8">
        <v>1961.2</v>
      </c>
      <c r="M10" s="262">
        <f t="shared" si="3"/>
        <v>6040496</v>
      </c>
      <c r="N10" s="268" t="s">
        <v>266</v>
      </c>
      <c r="S10"/>
    </row>
    <row r="11" spans="1:20" s="4" customFormat="1" ht="199" customHeight="1" x14ac:dyDescent="0.2">
      <c r="A11" s="167">
        <f t="shared" si="2"/>
        <v>7</v>
      </c>
      <c r="B11" s="217"/>
      <c r="C11" s="220"/>
      <c r="D11" s="219"/>
      <c r="E11" s="220"/>
      <c r="F11" s="83" t="s">
        <v>4</v>
      </c>
      <c r="G11" s="231"/>
      <c r="H11" s="83" t="s">
        <v>3</v>
      </c>
      <c r="I11" s="3">
        <v>880</v>
      </c>
      <c r="J11" s="3">
        <v>1.6</v>
      </c>
      <c r="K11" s="85">
        <f t="shared" si="4"/>
        <v>1408</v>
      </c>
      <c r="L11" s="8">
        <v>1288</v>
      </c>
      <c r="M11" s="262">
        <f t="shared" si="3"/>
        <v>1813504</v>
      </c>
      <c r="N11" s="3" t="s">
        <v>257</v>
      </c>
      <c r="S11" s="269" t="s">
        <v>262</v>
      </c>
    </row>
    <row r="12" spans="1:20" s="4" customFormat="1" ht="172" customHeight="1" x14ac:dyDescent="0.2">
      <c r="A12" s="167">
        <f t="shared" si="2"/>
        <v>8</v>
      </c>
      <c r="B12" s="217" t="s">
        <v>61</v>
      </c>
      <c r="C12" s="220" t="s">
        <v>121</v>
      </c>
      <c r="D12" s="230" t="s">
        <v>254</v>
      </c>
      <c r="E12" s="220" t="s">
        <v>200</v>
      </c>
      <c r="F12" s="83" t="s">
        <v>23</v>
      </c>
      <c r="G12" s="231"/>
      <c r="H12" s="83" t="s">
        <v>3</v>
      </c>
      <c r="I12" s="3">
        <v>87</v>
      </c>
      <c r="J12" s="3">
        <v>6.4</v>
      </c>
      <c r="K12" s="85">
        <f t="shared" ref="K12:K19" si="5">I12*J12</f>
        <v>556.80000000000007</v>
      </c>
      <c r="L12" s="8">
        <v>1458</v>
      </c>
      <c r="M12" s="262">
        <f t="shared" si="3"/>
        <v>811814.40000000014</v>
      </c>
      <c r="N12" s="268" t="s">
        <v>266</v>
      </c>
      <c r="S12"/>
    </row>
    <row r="13" spans="1:20" s="4" customFormat="1" ht="167" customHeight="1" x14ac:dyDescent="0.2">
      <c r="A13" s="167">
        <f t="shared" si="2"/>
        <v>9</v>
      </c>
      <c r="B13" s="217"/>
      <c r="C13" s="220"/>
      <c r="D13" s="231"/>
      <c r="E13" s="220"/>
      <c r="F13" s="83" t="s">
        <v>4</v>
      </c>
      <c r="G13" s="231"/>
      <c r="H13" s="83" t="s">
        <v>3</v>
      </c>
      <c r="I13" s="3">
        <v>174</v>
      </c>
      <c r="J13" s="3">
        <v>1.2</v>
      </c>
      <c r="K13" s="85">
        <f t="shared" si="5"/>
        <v>208.79999999999998</v>
      </c>
      <c r="L13" s="8">
        <v>744.28</v>
      </c>
      <c r="M13" s="262">
        <f t="shared" si="3"/>
        <v>155405.66399999999</v>
      </c>
      <c r="N13" s="3" t="s">
        <v>257</v>
      </c>
      <c r="S13" s="269" t="s">
        <v>263</v>
      </c>
    </row>
    <row r="14" spans="1:20" s="4" customFormat="1" ht="149" customHeight="1" x14ac:dyDescent="0.2">
      <c r="A14" s="167">
        <f t="shared" si="2"/>
        <v>10</v>
      </c>
      <c r="B14" s="217"/>
      <c r="C14" s="220"/>
      <c r="D14" s="231"/>
      <c r="E14" s="220"/>
      <c r="F14" s="83" t="s">
        <v>5</v>
      </c>
      <c r="G14" s="231"/>
      <c r="H14" s="83" t="s">
        <v>6</v>
      </c>
      <c r="I14" s="3">
        <v>87</v>
      </c>
      <c r="J14" s="3">
        <v>1</v>
      </c>
      <c r="K14" s="85">
        <f t="shared" si="5"/>
        <v>87</v>
      </c>
      <c r="L14" s="8">
        <v>1612</v>
      </c>
      <c r="M14" s="262">
        <f t="shared" si="3"/>
        <v>140244</v>
      </c>
      <c r="N14" s="4" t="s">
        <v>258</v>
      </c>
    </row>
    <row r="15" spans="1:20" s="4" customFormat="1" ht="259" customHeight="1" x14ac:dyDescent="0.2">
      <c r="A15" s="167">
        <f t="shared" si="2"/>
        <v>11</v>
      </c>
      <c r="B15" s="217"/>
      <c r="C15" s="220"/>
      <c r="D15" s="219"/>
      <c r="E15" s="220"/>
      <c r="F15" s="83" t="s">
        <v>7</v>
      </c>
      <c r="G15" s="231"/>
      <c r="H15" s="83" t="s">
        <v>6</v>
      </c>
      <c r="I15" s="3">
        <v>174</v>
      </c>
      <c r="J15" s="3">
        <v>1</v>
      </c>
      <c r="K15" s="85">
        <f t="shared" si="5"/>
        <v>174</v>
      </c>
      <c r="L15" s="8">
        <v>895</v>
      </c>
      <c r="M15" s="262">
        <f t="shared" si="3"/>
        <v>155730</v>
      </c>
      <c r="N15" s="3" t="s">
        <v>259</v>
      </c>
    </row>
    <row r="16" spans="1:20" s="4" customFormat="1" ht="133" customHeight="1" x14ac:dyDescent="0.2">
      <c r="A16" s="167">
        <f t="shared" si="2"/>
        <v>12</v>
      </c>
      <c r="B16" s="217" t="s">
        <v>61</v>
      </c>
      <c r="C16" s="220" t="s">
        <v>121</v>
      </c>
      <c r="D16" s="230" t="s">
        <v>254</v>
      </c>
      <c r="E16" s="220" t="s">
        <v>201</v>
      </c>
      <c r="F16" s="83" t="s">
        <v>23</v>
      </c>
      <c r="G16" s="231"/>
      <c r="H16" s="83" t="s">
        <v>3</v>
      </c>
      <c r="I16" s="3">
        <v>94</v>
      </c>
      <c r="J16" s="3">
        <v>6.4</v>
      </c>
      <c r="K16" s="85">
        <f t="shared" si="5"/>
        <v>601.6</v>
      </c>
      <c r="L16" s="8">
        <v>1458</v>
      </c>
      <c r="M16" s="262">
        <f t="shared" si="3"/>
        <v>877132.80000000005</v>
      </c>
      <c r="N16" s="268" t="s">
        <v>266</v>
      </c>
    </row>
    <row r="17" spans="1:14" s="4" customFormat="1" ht="155" customHeight="1" x14ac:dyDescent="0.2">
      <c r="A17" s="167">
        <f t="shared" si="2"/>
        <v>13</v>
      </c>
      <c r="B17" s="217"/>
      <c r="C17" s="220"/>
      <c r="D17" s="231"/>
      <c r="E17" s="220"/>
      <c r="F17" s="83" t="s">
        <v>4</v>
      </c>
      <c r="G17" s="231"/>
      <c r="H17" s="83" t="s">
        <v>3</v>
      </c>
      <c r="I17" s="3">
        <v>188</v>
      </c>
      <c r="J17" s="3">
        <v>1.2</v>
      </c>
      <c r="K17" s="85">
        <f t="shared" si="5"/>
        <v>225.6</v>
      </c>
      <c r="L17" s="8">
        <v>744.28</v>
      </c>
      <c r="M17" s="262">
        <f t="shared" si="3"/>
        <v>167909.568</v>
      </c>
      <c r="N17" s="3" t="s">
        <v>257</v>
      </c>
    </row>
    <row r="18" spans="1:14" s="4" customFormat="1" ht="150" customHeight="1" x14ac:dyDescent="0.2">
      <c r="A18" s="167">
        <f t="shared" si="2"/>
        <v>14</v>
      </c>
      <c r="B18" s="217"/>
      <c r="C18" s="220"/>
      <c r="D18" s="231"/>
      <c r="E18" s="220"/>
      <c r="F18" s="83" t="s">
        <v>5</v>
      </c>
      <c r="G18" s="231"/>
      <c r="H18" s="83" t="s">
        <v>6</v>
      </c>
      <c r="I18" s="3">
        <v>94</v>
      </c>
      <c r="J18" s="3">
        <v>1</v>
      </c>
      <c r="K18" s="85">
        <f t="shared" si="5"/>
        <v>94</v>
      </c>
      <c r="L18" s="8">
        <v>1612</v>
      </c>
      <c r="M18" s="262">
        <f t="shared" si="3"/>
        <v>151528</v>
      </c>
      <c r="N18" s="4" t="s">
        <v>258</v>
      </c>
    </row>
    <row r="19" spans="1:14" s="4" customFormat="1" ht="166" customHeight="1" x14ac:dyDescent="0.2">
      <c r="A19" s="167">
        <f t="shared" si="2"/>
        <v>15</v>
      </c>
      <c r="B19" s="217"/>
      <c r="C19" s="220"/>
      <c r="D19" s="219"/>
      <c r="E19" s="220"/>
      <c r="F19" s="83" t="s">
        <v>7</v>
      </c>
      <c r="G19" s="231"/>
      <c r="H19" s="83" t="s">
        <v>6</v>
      </c>
      <c r="I19" s="3">
        <v>188</v>
      </c>
      <c r="J19" s="3">
        <v>1</v>
      </c>
      <c r="K19" s="85">
        <f t="shared" si="5"/>
        <v>188</v>
      </c>
      <c r="L19" s="8">
        <v>895</v>
      </c>
      <c r="M19" s="262">
        <f t="shared" si="3"/>
        <v>168260</v>
      </c>
      <c r="N19" s="3" t="s">
        <v>259</v>
      </c>
    </row>
    <row r="20" spans="1:14" s="4" customFormat="1" ht="207" customHeight="1" x14ac:dyDescent="0.2">
      <c r="A20" s="167">
        <f t="shared" si="2"/>
        <v>16</v>
      </c>
      <c r="B20" s="166" t="s">
        <v>61</v>
      </c>
      <c r="C20" s="83" t="s">
        <v>150</v>
      </c>
      <c r="D20" s="83" t="s">
        <v>254</v>
      </c>
      <c r="E20" s="83" t="s">
        <v>151</v>
      </c>
      <c r="F20" s="83" t="s">
        <v>25</v>
      </c>
      <c r="G20" s="231"/>
      <c r="H20" s="83" t="s">
        <v>14</v>
      </c>
      <c r="I20" s="3">
        <v>1</v>
      </c>
      <c r="J20" s="3">
        <v>8</v>
      </c>
      <c r="K20" s="85">
        <v>1</v>
      </c>
      <c r="L20" s="78">
        <v>2500000</v>
      </c>
      <c r="M20" s="262">
        <v>2500000</v>
      </c>
      <c r="N20" s="3" t="s">
        <v>265</v>
      </c>
    </row>
    <row r="21" spans="1:14" s="4" customFormat="1" ht="83" customHeight="1" x14ac:dyDescent="0.2">
      <c r="A21" s="167">
        <f t="shared" si="2"/>
        <v>17</v>
      </c>
      <c r="B21" s="166" t="s">
        <v>61</v>
      </c>
      <c r="C21" s="83" t="s">
        <v>69</v>
      </c>
      <c r="D21" s="83" t="s">
        <v>254</v>
      </c>
      <c r="E21" s="83" t="s">
        <v>179</v>
      </c>
      <c r="F21" s="83" t="s">
        <v>25</v>
      </c>
      <c r="G21" s="219"/>
      <c r="H21" s="83" t="s">
        <v>14</v>
      </c>
      <c r="I21" s="3">
        <v>1</v>
      </c>
      <c r="J21" s="3">
        <v>1</v>
      </c>
      <c r="K21" s="85">
        <f t="shared" ref="K21:K42" si="6">I21*J21</f>
        <v>1</v>
      </c>
      <c r="L21" s="78">
        <v>2500000</v>
      </c>
      <c r="M21" s="262">
        <f t="shared" si="3"/>
        <v>2500000</v>
      </c>
      <c r="N21" s="3" t="s">
        <v>265</v>
      </c>
    </row>
    <row r="22" spans="1:14" ht="154" customHeight="1" x14ac:dyDescent="0.2">
      <c r="A22" s="167">
        <f t="shared" si="2"/>
        <v>18</v>
      </c>
      <c r="B22" s="217" t="s">
        <v>61</v>
      </c>
      <c r="C22" s="235" t="s">
        <v>119</v>
      </c>
      <c r="D22" s="230" t="s">
        <v>254</v>
      </c>
      <c r="E22" s="220" t="s">
        <v>155</v>
      </c>
      <c r="F22" s="83" t="s">
        <v>1</v>
      </c>
      <c r="G22" s="230" t="s">
        <v>105</v>
      </c>
      <c r="H22" s="86" t="s">
        <v>3</v>
      </c>
      <c r="I22" s="63">
        <v>148</v>
      </c>
      <c r="J22" s="63">
        <v>7</v>
      </c>
      <c r="K22" s="87">
        <f t="shared" si="6"/>
        <v>1036</v>
      </c>
      <c r="L22" s="74">
        <v>2115</v>
      </c>
      <c r="M22" s="263">
        <f t="shared" si="3"/>
        <v>2191140</v>
      </c>
      <c r="N22" s="3" t="s">
        <v>256</v>
      </c>
    </row>
    <row r="23" spans="1:14" ht="180" customHeight="1" x14ac:dyDescent="0.2">
      <c r="A23" s="167">
        <f t="shared" si="2"/>
        <v>19</v>
      </c>
      <c r="B23" s="217"/>
      <c r="C23" s="235"/>
      <c r="D23" s="231"/>
      <c r="E23" s="220"/>
      <c r="F23" s="83" t="s">
        <v>4</v>
      </c>
      <c r="G23" s="231"/>
      <c r="H23" s="86" t="s">
        <v>3</v>
      </c>
      <c r="I23" s="63">
        <v>296</v>
      </c>
      <c r="J23" s="63">
        <v>1.6</v>
      </c>
      <c r="K23" s="87">
        <f t="shared" si="6"/>
        <v>473.6</v>
      </c>
      <c r="L23" s="74">
        <v>995</v>
      </c>
      <c r="M23" s="263">
        <f t="shared" si="3"/>
        <v>471232</v>
      </c>
      <c r="N23" s="3" t="s">
        <v>257</v>
      </c>
    </row>
    <row r="24" spans="1:14" ht="140" customHeight="1" x14ac:dyDescent="0.2">
      <c r="A24" s="167">
        <f t="shared" si="2"/>
        <v>20</v>
      </c>
      <c r="B24" s="217"/>
      <c r="C24" s="235"/>
      <c r="D24" s="231"/>
      <c r="E24" s="220"/>
      <c r="F24" s="83" t="s">
        <v>5</v>
      </c>
      <c r="G24" s="231"/>
      <c r="H24" s="86" t="s">
        <v>6</v>
      </c>
      <c r="I24" s="63">
        <v>148</v>
      </c>
      <c r="J24" s="63">
        <v>1</v>
      </c>
      <c r="K24" s="87">
        <f t="shared" si="6"/>
        <v>148</v>
      </c>
      <c r="L24" s="74">
        <v>2075.1999999999998</v>
      </c>
      <c r="M24" s="263">
        <f t="shared" si="3"/>
        <v>307129.59999999998</v>
      </c>
      <c r="N24" s="4" t="s">
        <v>258</v>
      </c>
    </row>
    <row r="25" spans="1:14" ht="192" customHeight="1" x14ac:dyDescent="0.2">
      <c r="A25" s="167">
        <f t="shared" si="2"/>
        <v>21</v>
      </c>
      <c r="B25" s="217"/>
      <c r="C25" s="235"/>
      <c r="D25" s="219"/>
      <c r="E25" s="220"/>
      <c r="F25" s="83" t="s">
        <v>7</v>
      </c>
      <c r="G25" s="231"/>
      <c r="H25" s="86" t="s">
        <v>6</v>
      </c>
      <c r="I25" s="63">
        <v>296</v>
      </c>
      <c r="J25" s="63">
        <v>1</v>
      </c>
      <c r="K25" s="87">
        <f t="shared" si="6"/>
        <v>296</v>
      </c>
      <c r="L25" s="74">
        <v>1477.75</v>
      </c>
      <c r="M25" s="263">
        <f t="shared" si="3"/>
        <v>437414</v>
      </c>
      <c r="N25" s="3" t="s">
        <v>259</v>
      </c>
    </row>
    <row r="26" spans="1:14" ht="117" customHeight="1" x14ac:dyDescent="0.2">
      <c r="A26" s="167">
        <f t="shared" si="2"/>
        <v>22</v>
      </c>
      <c r="B26" s="217" t="s">
        <v>61</v>
      </c>
      <c r="C26" s="220" t="s">
        <v>115</v>
      </c>
      <c r="D26" s="230" t="s">
        <v>254</v>
      </c>
      <c r="E26" s="220" t="s">
        <v>194</v>
      </c>
      <c r="F26" s="83" t="s">
        <v>18</v>
      </c>
      <c r="G26" s="231"/>
      <c r="H26" s="86" t="s">
        <v>3</v>
      </c>
      <c r="I26" s="63">
        <v>113</v>
      </c>
      <c r="J26" s="63">
        <v>6</v>
      </c>
      <c r="K26" s="87">
        <f t="shared" si="6"/>
        <v>678</v>
      </c>
      <c r="L26" s="74">
        <v>498</v>
      </c>
      <c r="M26" s="263">
        <f t="shared" si="3"/>
        <v>337644</v>
      </c>
      <c r="N26" s="268" t="s">
        <v>266</v>
      </c>
    </row>
    <row r="27" spans="1:14" ht="151" customHeight="1" x14ac:dyDescent="0.2">
      <c r="A27" s="167">
        <f t="shared" si="2"/>
        <v>23</v>
      </c>
      <c r="B27" s="217"/>
      <c r="C27" s="220"/>
      <c r="D27" s="231"/>
      <c r="E27" s="220"/>
      <c r="F27" s="83" t="s">
        <v>4</v>
      </c>
      <c r="G27" s="231"/>
      <c r="H27" s="86" t="s">
        <v>3</v>
      </c>
      <c r="I27" s="63">
        <v>226</v>
      </c>
      <c r="J27" s="63">
        <v>1.5</v>
      </c>
      <c r="K27" s="87">
        <f t="shared" si="6"/>
        <v>339</v>
      </c>
      <c r="L27" s="74">
        <v>1267</v>
      </c>
      <c r="M27" s="263">
        <f t="shared" si="3"/>
        <v>429513</v>
      </c>
      <c r="N27" s="3" t="s">
        <v>257</v>
      </c>
    </row>
    <row r="28" spans="1:14" ht="142" customHeight="1" x14ac:dyDescent="0.2">
      <c r="A28" s="167">
        <f t="shared" si="2"/>
        <v>24</v>
      </c>
      <c r="B28" s="217"/>
      <c r="C28" s="220"/>
      <c r="D28" s="219"/>
      <c r="E28" s="220"/>
      <c r="F28" s="83" t="s">
        <v>5</v>
      </c>
      <c r="G28" s="231"/>
      <c r="H28" s="86" t="s">
        <v>6</v>
      </c>
      <c r="I28" s="63">
        <v>113</v>
      </c>
      <c r="J28" s="63">
        <v>1</v>
      </c>
      <c r="K28" s="87">
        <f t="shared" si="6"/>
        <v>113</v>
      </c>
      <c r="L28" s="74">
        <v>2075</v>
      </c>
      <c r="M28" s="263">
        <f t="shared" si="3"/>
        <v>234475</v>
      </c>
      <c r="N28" s="4" t="s">
        <v>258</v>
      </c>
    </row>
    <row r="29" spans="1:14" ht="46" customHeight="1" x14ac:dyDescent="0.2">
      <c r="A29" s="167">
        <f t="shared" si="2"/>
        <v>25</v>
      </c>
      <c r="B29" s="217" t="s">
        <v>61</v>
      </c>
      <c r="C29" s="220" t="s">
        <v>115</v>
      </c>
      <c r="D29" s="230" t="s">
        <v>254</v>
      </c>
      <c r="E29" s="220" t="s">
        <v>156</v>
      </c>
      <c r="F29" s="83" t="s">
        <v>18</v>
      </c>
      <c r="G29" s="231"/>
      <c r="H29" s="86" t="s">
        <v>3</v>
      </c>
      <c r="I29" s="63">
        <v>103</v>
      </c>
      <c r="J29" s="63">
        <v>6</v>
      </c>
      <c r="K29" s="87">
        <f t="shared" si="6"/>
        <v>618</v>
      </c>
      <c r="L29" s="74">
        <v>985</v>
      </c>
      <c r="M29" s="263">
        <f t="shared" si="3"/>
        <v>608730</v>
      </c>
      <c r="N29" s="268" t="s">
        <v>266</v>
      </c>
    </row>
    <row r="30" spans="1:14" ht="177" customHeight="1" x14ac:dyDescent="0.2">
      <c r="A30" s="167">
        <f t="shared" si="2"/>
        <v>26</v>
      </c>
      <c r="B30" s="217"/>
      <c r="C30" s="220"/>
      <c r="D30" s="219"/>
      <c r="E30" s="220"/>
      <c r="F30" s="83" t="s">
        <v>4</v>
      </c>
      <c r="G30" s="231"/>
      <c r="H30" s="86" t="s">
        <v>3</v>
      </c>
      <c r="I30" s="63">
        <v>206</v>
      </c>
      <c r="J30" s="63">
        <v>1.5</v>
      </c>
      <c r="K30" s="87">
        <f t="shared" si="6"/>
        <v>309</v>
      </c>
      <c r="L30" s="74">
        <v>985</v>
      </c>
      <c r="M30" s="263">
        <f t="shared" si="3"/>
        <v>304365</v>
      </c>
      <c r="N30" s="3" t="s">
        <v>257</v>
      </c>
    </row>
    <row r="31" spans="1:14" ht="61" customHeight="1" x14ac:dyDescent="0.2">
      <c r="A31" s="167">
        <f t="shared" si="2"/>
        <v>27</v>
      </c>
      <c r="B31" s="217" t="s">
        <v>61</v>
      </c>
      <c r="C31" s="220" t="s">
        <v>64</v>
      </c>
      <c r="D31" s="230" t="s">
        <v>254</v>
      </c>
      <c r="E31" s="220" t="s">
        <v>166</v>
      </c>
      <c r="F31" s="83" t="s">
        <v>18</v>
      </c>
      <c r="G31" s="231"/>
      <c r="H31" s="86" t="s">
        <v>3</v>
      </c>
      <c r="I31" s="63">
        <v>50</v>
      </c>
      <c r="J31" s="63">
        <v>7</v>
      </c>
      <c r="K31" s="87">
        <f t="shared" si="6"/>
        <v>350</v>
      </c>
      <c r="L31" s="74">
        <v>525</v>
      </c>
      <c r="M31" s="263">
        <f t="shared" si="3"/>
        <v>183750</v>
      </c>
      <c r="N31" s="268" t="s">
        <v>266</v>
      </c>
    </row>
    <row r="32" spans="1:14" ht="173" customHeight="1" x14ac:dyDescent="0.2">
      <c r="A32" s="167">
        <f t="shared" si="2"/>
        <v>28</v>
      </c>
      <c r="B32" s="217"/>
      <c r="C32" s="220"/>
      <c r="D32" s="219"/>
      <c r="E32" s="220"/>
      <c r="F32" s="83" t="s">
        <v>4</v>
      </c>
      <c r="G32" s="231"/>
      <c r="H32" s="86" t="s">
        <v>3</v>
      </c>
      <c r="I32" s="63">
        <v>100</v>
      </c>
      <c r="J32" s="63">
        <v>1.5</v>
      </c>
      <c r="K32" s="87">
        <f t="shared" si="6"/>
        <v>150</v>
      </c>
      <c r="L32" s="74">
        <v>1687</v>
      </c>
      <c r="M32" s="263">
        <f t="shared" si="3"/>
        <v>253050</v>
      </c>
      <c r="N32" s="3" t="s">
        <v>257</v>
      </c>
    </row>
    <row r="33" spans="1:14" ht="64" customHeight="1" x14ac:dyDescent="0.2">
      <c r="A33" s="167">
        <f t="shared" si="2"/>
        <v>29</v>
      </c>
      <c r="B33" s="217" t="s">
        <v>61</v>
      </c>
      <c r="C33" s="220" t="s">
        <v>64</v>
      </c>
      <c r="D33" s="230" t="s">
        <v>254</v>
      </c>
      <c r="E33" s="220" t="s">
        <v>170</v>
      </c>
      <c r="F33" s="83" t="s">
        <v>18</v>
      </c>
      <c r="G33" s="231"/>
      <c r="H33" s="86" t="s">
        <v>3</v>
      </c>
      <c r="I33" s="63">
        <v>168</v>
      </c>
      <c r="J33" s="63">
        <v>6.7</v>
      </c>
      <c r="K33" s="87">
        <f t="shared" si="6"/>
        <v>1125.6000000000001</v>
      </c>
      <c r="L33" s="74">
        <v>525</v>
      </c>
      <c r="M33" s="263">
        <f t="shared" si="3"/>
        <v>590940.00000000012</v>
      </c>
      <c r="N33" s="268" t="s">
        <v>266</v>
      </c>
    </row>
    <row r="34" spans="1:14" ht="206" customHeight="1" x14ac:dyDescent="0.2">
      <c r="A34" s="167">
        <f t="shared" si="2"/>
        <v>30</v>
      </c>
      <c r="B34" s="217"/>
      <c r="C34" s="220"/>
      <c r="D34" s="219"/>
      <c r="E34" s="220"/>
      <c r="F34" s="83" t="s">
        <v>4</v>
      </c>
      <c r="G34" s="231"/>
      <c r="H34" s="86" t="s">
        <v>3</v>
      </c>
      <c r="I34" s="63">
        <v>336</v>
      </c>
      <c r="J34" s="63">
        <v>1.5</v>
      </c>
      <c r="K34" s="87">
        <f t="shared" si="6"/>
        <v>504</v>
      </c>
      <c r="L34" s="74">
        <v>1687</v>
      </c>
      <c r="M34" s="263">
        <f t="shared" si="3"/>
        <v>850248</v>
      </c>
      <c r="N34" s="3" t="s">
        <v>257</v>
      </c>
    </row>
    <row r="35" spans="1:14" ht="58" customHeight="1" x14ac:dyDescent="0.2">
      <c r="A35" s="167">
        <f t="shared" si="2"/>
        <v>31</v>
      </c>
      <c r="B35" s="217" t="s">
        <v>61</v>
      </c>
      <c r="C35" s="220" t="s">
        <v>115</v>
      </c>
      <c r="D35" s="230" t="s">
        <v>254</v>
      </c>
      <c r="E35" s="220" t="s">
        <v>158</v>
      </c>
      <c r="F35" s="83" t="s">
        <v>18</v>
      </c>
      <c r="G35" s="231"/>
      <c r="H35" s="86" t="s">
        <v>3</v>
      </c>
      <c r="I35" s="63">
        <v>38</v>
      </c>
      <c r="J35" s="63">
        <v>6.7</v>
      </c>
      <c r="K35" s="87">
        <f t="shared" si="6"/>
        <v>254.6</v>
      </c>
      <c r="L35" s="74">
        <v>525</v>
      </c>
      <c r="M35" s="263">
        <f t="shared" si="3"/>
        <v>133665</v>
      </c>
      <c r="N35" s="268" t="s">
        <v>266</v>
      </c>
    </row>
    <row r="36" spans="1:14" ht="165" customHeight="1" x14ac:dyDescent="0.2">
      <c r="A36" s="167">
        <f t="shared" si="2"/>
        <v>32</v>
      </c>
      <c r="B36" s="217"/>
      <c r="C36" s="220"/>
      <c r="D36" s="219"/>
      <c r="E36" s="220"/>
      <c r="F36" s="83" t="s">
        <v>4</v>
      </c>
      <c r="G36" s="231"/>
      <c r="H36" s="86" t="s">
        <v>3</v>
      </c>
      <c r="I36" s="63">
        <v>76</v>
      </c>
      <c r="J36" s="63">
        <v>1.5</v>
      </c>
      <c r="K36" s="87">
        <f t="shared" si="6"/>
        <v>114</v>
      </c>
      <c r="L36" s="74">
        <v>1697</v>
      </c>
      <c r="M36" s="263">
        <f t="shared" si="3"/>
        <v>193458</v>
      </c>
      <c r="N36" s="3" t="s">
        <v>257</v>
      </c>
    </row>
    <row r="37" spans="1:14" ht="51" customHeight="1" x14ac:dyDescent="0.2">
      <c r="A37" s="167">
        <f t="shared" si="2"/>
        <v>33</v>
      </c>
      <c r="B37" s="217" t="s">
        <v>61</v>
      </c>
      <c r="C37" s="220" t="s">
        <v>115</v>
      </c>
      <c r="D37" s="230" t="s">
        <v>254</v>
      </c>
      <c r="E37" s="220" t="s">
        <v>157</v>
      </c>
      <c r="F37" s="83" t="s">
        <v>18</v>
      </c>
      <c r="G37" s="231"/>
      <c r="H37" s="86" t="s">
        <v>3</v>
      </c>
      <c r="I37" s="63">
        <v>69</v>
      </c>
      <c r="J37" s="63">
        <v>7.4</v>
      </c>
      <c r="K37" s="87">
        <f t="shared" si="6"/>
        <v>510.6</v>
      </c>
      <c r="L37" s="74">
        <v>525</v>
      </c>
      <c r="M37" s="263">
        <f t="shared" si="3"/>
        <v>268065</v>
      </c>
      <c r="N37" s="268" t="s">
        <v>266</v>
      </c>
    </row>
    <row r="38" spans="1:14" ht="199" customHeight="1" x14ac:dyDescent="0.2">
      <c r="A38" s="167">
        <f t="shared" si="2"/>
        <v>34</v>
      </c>
      <c r="B38" s="217"/>
      <c r="C38" s="220"/>
      <c r="D38" s="219"/>
      <c r="E38" s="220"/>
      <c r="F38" s="83" t="s">
        <v>4</v>
      </c>
      <c r="G38" s="231"/>
      <c r="H38" s="86" t="s">
        <v>3</v>
      </c>
      <c r="I38" s="63">
        <v>138</v>
      </c>
      <c r="J38" s="63">
        <v>1.6</v>
      </c>
      <c r="K38" s="87">
        <f t="shared" si="6"/>
        <v>220.8</v>
      </c>
      <c r="L38" s="74">
        <v>1697</v>
      </c>
      <c r="M38" s="263">
        <f t="shared" si="3"/>
        <v>374697.60000000003</v>
      </c>
      <c r="N38" s="3" t="s">
        <v>257</v>
      </c>
    </row>
    <row r="39" spans="1:14" ht="134" customHeight="1" x14ac:dyDescent="0.2">
      <c r="A39" s="167">
        <f t="shared" si="2"/>
        <v>35</v>
      </c>
      <c r="B39" s="217" t="s">
        <v>61</v>
      </c>
      <c r="C39" s="220" t="s">
        <v>65</v>
      </c>
      <c r="D39" s="230" t="s">
        <v>254</v>
      </c>
      <c r="E39" s="220" t="s">
        <v>186</v>
      </c>
      <c r="F39" s="83" t="s">
        <v>1</v>
      </c>
      <c r="G39" s="231"/>
      <c r="H39" s="83" t="s">
        <v>3</v>
      </c>
      <c r="I39" s="3">
        <v>347</v>
      </c>
      <c r="J39" s="3">
        <v>14</v>
      </c>
      <c r="K39" s="87">
        <f t="shared" si="6"/>
        <v>4858</v>
      </c>
      <c r="L39" s="75">
        <v>2081</v>
      </c>
      <c r="M39" s="262">
        <f t="shared" si="3"/>
        <v>10109498</v>
      </c>
      <c r="N39" s="3" t="s">
        <v>256</v>
      </c>
    </row>
    <row r="40" spans="1:14" ht="187" customHeight="1" x14ac:dyDescent="0.2">
      <c r="A40" s="167">
        <f t="shared" si="2"/>
        <v>36</v>
      </c>
      <c r="B40" s="217"/>
      <c r="C40" s="220"/>
      <c r="D40" s="231"/>
      <c r="E40" s="220"/>
      <c r="F40" s="83" t="s">
        <v>4</v>
      </c>
      <c r="G40" s="231"/>
      <c r="H40" s="83" t="s">
        <v>3</v>
      </c>
      <c r="I40" s="3">
        <v>694</v>
      </c>
      <c r="J40" s="3">
        <v>2</v>
      </c>
      <c r="K40" s="87">
        <f t="shared" si="6"/>
        <v>1388</v>
      </c>
      <c r="L40" s="75">
        <v>1053.5</v>
      </c>
      <c r="M40" s="262">
        <f t="shared" si="3"/>
        <v>1462258</v>
      </c>
      <c r="N40" s="3" t="s">
        <v>257</v>
      </c>
    </row>
    <row r="41" spans="1:14" ht="130" customHeight="1" x14ac:dyDescent="0.2">
      <c r="A41" s="167">
        <f t="shared" si="2"/>
        <v>37</v>
      </c>
      <c r="B41" s="217"/>
      <c r="C41" s="220"/>
      <c r="D41" s="231"/>
      <c r="E41" s="220"/>
      <c r="F41" s="83" t="s">
        <v>5</v>
      </c>
      <c r="G41" s="231"/>
      <c r="H41" s="83" t="s">
        <v>6</v>
      </c>
      <c r="I41" s="3">
        <v>694</v>
      </c>
      <c r="J41" s="3">
        <v>1</v>
      </c>
      <c r="K41" s="87">
        <f t="shared" si="6"/>
        <v>694</v>
      </c>
      <c r="L41" s="75">
        <v>1812</v>
      </c>
      <c r="M41" s="262">
        <f t="shared" si="3"/>
        <v>1257528</v>
      </c>
      <c r="N41" s="4" t="s">
        <v>258</v>
      </c>
    </row>
    <row r="42" spans="1:14" ht="215" customHeight="1" x14ac:dyDescent="0.2">
      <c r="A42" s="167">
        <f t="shared" si="2"/>
        <v>38</v>
      </c>
      <c r="B42" s="217"/>
      <c r="C42" s="220"/>
      <c r="D42" s="219"/>
      <c r="E42" s="220"/>
      <c r="F42" s="83" t="s">
        <v>7</v>
      </c>
      <c r="G42" s="219"/>
      <c r="H42" s="83" t="s">
        <v>6</v>
      </c>
      <c r="I42" s="3">
        <v>694</v>
      </c>
      <c r="J42" s="3">
        <v>1</v>
      </c>
      <c r="K42" s="87">
        <f t="shared" si="6"/>
        <v>694</v>
      </c>
      <c r="L42" s="75">
        <v>1064</v>
      </c>
      <c r="M42" s="262">
        <f t="shared" si="3"/>
        <v>738416</v>
      </c>
      <c r="N42" s="3" t="s">
        <v>259</v>
      </c>
    </row>
    <row r="43" spans="1:14" ht="86" customHeight="1" x14ac:dyDescent="0.2">
      <c r="A43" s="167">
        <f t="shared" si="2"/>
        <v>39</v>
      </c>
      <c r="B43" s="166" t="s">
        <v>61</v>
      </c>
      <c r="C43" s="83" t="s">
        <v>87</v>
      </c>
      <c r="D43" s="83" t="s">
        <v>254</v>
      </c>
      <c r="E43" s="83" t="s">
        <v>202</v>
      </c>
      <c r="F43" s="83" t="s">
        <v>80</v>
      </c>
      <c r="G43" s="230" t="s">
        <v>105</v>
      </c>
      <c r="H43" s="86" t="s">
        <v>3</v>
      </c>
      <c r="I43" s="63">
        <v>465</v>
      </c>
      <c r="J43" s="63">
        <v>6</v>
      </c>
      <c r="K43" s="87">
        <f t="shared" ref="K43:K59" si="7">I43*J43</f>
        <v>2790</v>
      </c>
      <c r="L43" s="74">
        <v>485</v>
      </c>
      <c r="M43" s="263">
        <f t="shared" ref="M43:M88" si="8">K43*L43</f>
        <v>1353150</v>
      </c>
      <c r="N43" s="268" t="s">
        <v>266</v>
      </c>
    </row>
    <row r="44" spans="1:14" ht="149" customHeight="1" x14ac:dyDescent="0.2">
      <c r="A44" s="167">
        <f t="shared" si="2"/>
        <v>40</v>
      </c>
      <c r="B44" s="217" t="s">
        <v>61</v>
      </c>
      <c r="C44" s="220" t="s">
        <v>160</v>
      </c>
      <c r="D44" s="230" t="s">
        <v>254</v>
      </c>
      <c r="E44" s="220" t="s">
        <v>163</v>
      </c>
      <c r="F44" s="83" t="s">
        <v>1</v>
      </c>
      <c r="G44" s="231"/>
      <c r="H44" s="86" t="s">
        <v>3</v>
      </c>
      <c r="I44" s="63">
        <v>213</v>
      </c>
      <c r="J44" s="63">
        <v>7.2</v>
      </c>
      <c r="K44" s="87">
        <f t="shared" si="7"/>
        <v>1533.6000000000001</v>
      </c>
      <c r="L44" s="74">
        <v>2081</v>
      </c>
      <c r="M44" s="263">
        <f t="shared" si="8"/>
        <v>3191421.6</v>
      </c>
      <c r="N44" s="3" t="s">
        <v>256</v>
      </c>
    </row>
    <row r="45" spans="1:14" ht="183" customHeight="1" x14ac:dyDescent="0.2">
      <c r="A45" s="167">
        <f t="shared" si="2"/>
        <v>41</v>
      </c>
      <c r="B45" s="217"/>
      <c r="C45" s="220"/>
      <c r="D45" s="231"/>
      <c r="E45" s="220"/>
      <c r="F45" s="83" t="s">
        <v>4</v>
      </c>
      <c r="G45" s="231"/>
      <c r="H45" s="86" t="s">
        <v>3</v>
      </c>
      <c r="I45" s="63">
        <v>426</v>
      </c>
      <c r="J45" s="63">
        <v>2</v>
      </c>
      <c r="K45" s="87">
        <f t="shared" si="7"/>
        <v>852</v>
      </c>
      <c r="L45" s="74">
        <v>1019.2</v>
      </c>
      <c r="M45" s="263">
        <f t="shared" si="8"/>
        <v>868358.4</v>
      </c>
      <c r="N45" s="3" t="s">
        <v>257</v>
      </c>
    </row>
    <row r="46" spans="1:14" ht="155" customHeight="1" x14ac:dyDescent="0.2">
      <c r="A46" s="167">
        <f t="shared" si="2"/>
        <v>42</v>
      </c>
      <c r="B46" s="217"/>
      <c r="C46" s="220"/>
      <c r="D46" s="231"/>
      <c r="E46" s="220"/>
      <c r="F46" s="83" t="s">
        <v>5</v>
      </c>
      <c r="G46" s="231"/>
      <c r="H46" s="86" t="s">
        <v>6</v>
      </c>
      <c r="I46" s="63">
        <v>213</v>
      </c>
      <c r="J46" s="63">
        <v>1</v>
      </c>
      <c r="K46" s="87">
        <f t="shared" si="7"/>
        <v>213</v>
      </c>
      <c r="L46" s="74">
        <v>1812</v>
      </c>
      <c r="M46" s="263">
        <f t="shared" si="8"/>
        <v>385956</v>
      </c>
      <c r="N46" s="4" t="s">
        <v>258</v>
      </c>
    </row>
    <row r="47" spans="1:14" ht="212" customHeight="1" x14ac:dyDescent="0.2">
      <c r="A47" s="167">
        <f t="shared" si="2"/>
        <v>43</v>
      </c>
      <c r="B47" s="217"/>
      <c r="C47" s="220"/>
      <c r="D47" s="219"/>
      <c r="E47" s="220"/>
      <c r="F47" s="83" t="s">
        <v>7</v>
      </c>
      <c r="G47" s="231"/>
      <c r="H47" s="86" t="s">
        <v>6</v>
      </c>
      <c r="I47" s="63">
        <v>426</v>
      </c>
      <c r="J47" s="63">
        <v>1</v>
      </c>
      <c r="K47" s="87">
        <f t="shared" si="7"/>
        <v>426</v>
      </c>
      <c r="L47" s="74">
        <v>1064</v>
      </c>
      <c r="M47" s="263">
        <f t="shared" si="8"/>
        <v>453264</v>
      </c>
      <c r="N47" s="3" t="s">
        <v>259</v>
      </c>
    </row>
    <row r="48" spans="1:14" ht="150" customHeight="1" x14ac:dyDescent="0.2">
      <c r="A48" s="167">
        <f t="shared" si="2"/>
        <v>44</v>
      </c>
      <c r="B48" s="217" t="s">
        <v>61</v>
      </c>
      <c r="C48" s="220" t="s">
        <v>65</v>
      </c>
      <c r="D48" s="230" t="s">
        <v>254</v>
      </c>
      <c r="E48" s="220" t="s">
        <v>215</v>
      </c>
      <c r="F48" s="83" t="s">
        <v>18</v>
      </c>
      <c r="G48" s="231"/>
      <c r="H48" s="86" t="s">
        <v>3</v>
      </c>
      <c r="I48" s="63">
        <v>125</v>
      </c>
      <c r="J48" s="63">
        <v>6</v>
      </c>
      <c r="K48" s="87">
        <f t="shared" si="7"/>
        <v>750</v>
      </c>
      <c r="L48" s="74">
        <v>498</v>
      </c>
      <c r="M48" s="263">
        <f t="shared" si="8"/>
        <v>373500</v>
      </c>
      <c r="N48" s="268" t="s">
        <v>266</v>
      </c>
    </row>
    <row r="49" spans="1:14" ht="178" customHeight="1" x14ac:dyDescent="0.2">
      <c r="A49" s="167">
        <f t="shared" si="2"/>
        <v>45</v>
      </c>
      <c r="B49" s="217"/>
      <c r="C49" s="220"/>
      <c r="D49" s="231"/>
      <c r="E49" s="220"/>
      <c r="F49" s="83" t="s">
        <v>4</v>
      </c>
      <c r="G49" s="231"/>
      <c r="H49" s="86" t="s">
        <v>3</v>
      </c>
      <c r="I49" s="63">
        <v>397</v>
      </c>
      <c r="J49" s="63">
        <v>1.5</v>
      </c>
      <c r="K49" s="87">
        <f t="shared" si="7"/>
        <v>595.5</v>
      </c>
      <c r="L49" s="74">
        <v>1355</v>
      </c>
      <c r="M49" s="263">
        <f t="shared" si="8"/>
        <v>806902.5</v>
      </c>
      <c r="N49" s="3" t="s">
        <v>257</v>
      </c>
    </row>
    <row r="50" spans="1:14" ht="190" customHeight="1" x14ac:dyDescent="0.2">
      <c r="A50" s="167">
        <f t="shared" si="2"/>
        <v>46</v>
      </c>
      <c r="B50" s="217"/>
      <c r="C50" s="220"/>
      <c r="D50" s="219"/>
      <c r="E50" s="220"/>
      <c r="F50" s="83" t="s">
        <v>5</v>
      </c>
      <c r="G50" s="231"/>
      <c r="H50" s="86" t="s">
        <v>6</v>
      </c>
      <c r="I50" s="63">
        <v>210</v>
      </c>
      <c r="J50" s="63">
        <v>1</v>
      </c>
      <c r="K50" s="87">
        <f t="shared" si="7"/>
        <v>210</v>
      </c>
      <c r="L50" s="74">
        <v>1812</v>
      </c>
      <c r="M50" s="263">
        <f t="shared" si="8"/>
        <v>380520</v>
      </c>
      <c r="N50" s="4" t="s">
        <v>258</v>
      </c>
    </row>
    <row r="51" spans="1:14" ht="128" customHeight="1" x14ac:dyDescent="0.2">
      <c r="A51" s="167">
        <f t="shared" si="2"/>
        <v>47</v>
      </c>
      <c r="B51" s="217" t="s">
        <v>61</v>
      </c>
      <c r="C51" s="220" t="s">
        <v>167</v>
      </c>
      <c r="D51" s="230" t="s">
        <v>254</v>
      </c>
      <c r="E51" s="220" t="s">
        <v>162</v>
      </c>
      <c r="F51" s="83" t="s">
        <v>1</v>
      </c>
      <c r="G51" s="231"/>
      <c r="H51" s="86" t="s">
        <v>3</v>
      </c>
      <c r="I51" s="63">
        <v>175</v>
      </c>
      <c r="J51" s="63">
        <v>10</v>
      </c>
      <c r="K51" s="87">
        <f t="shared" si="7"/>
        <v>1750</v>
      </c>
      <c r="L51" s="74">
        <v>2281</v>
      </c>
      <c r="M51" s="263">
        <f t="shared" si="8"/>
        <v>3991750</v>
      </c>
      <c r="N51" s="3" t="s">
        <v>256</v>
      </c>
    </row>
    <row r="52" spans="1:14" ht="157" customHeight="1" x14ac:dyDescent="0.2">
      <c r="A52" s="167">
        <f t="shared" si="2"/>
        <v>48</v>
      </c>
      <c r="B52" s="217"/>
      <c r="C52" s="220"/>
      <c r="D52" s="231"/>
      <c r="E52" s="220"/>
      <c r="F52" s="83" t="s">
        <v>4</v>
      </c>
      <c r="G52" s="231"/>
      <c r="H52" s="86" t="s">
        <v>3</v>
      </c>
      <c r="I52" s="63">
        <v>350</v>
      </c>
      <c r="J52" s="63">
        <v>3</v>
      </c>
      <c r="K52" s="87">
        <f t="shared" si="7"/>
        <v>1050</v>
      </c>
      <c r="L52" s="74">
        <v>1258.3499999999999</v>
      </c>
      <c r="M52" s="263">
        <f t="shared" si="8"/>
        <v>1321267.5</v>
      </c>
      <c r="N52" s="3" t="s">
        <v>257</v>
      </c>
    </row>
    <row r="53" spans="1:14" ht="158" customHeight="1" x14ac:dyDescent="0.2">
      <c r="A53" s="167">
        <f t="shared" si="2"/>
        <v>49</v>
      </c>
      <c r="B53" s="217"/>
      <c r="C53" s="220"/>
      <c r="D53" s="231"/>
      <c r="E53" s="220"/>
      <c r="F53" s="83" t="s">
        <v>5</v>
      </c>
      <c r="G53" s="231"/>
      <c r="H53" s="86" t="s">
        <v>6</v>
      </c>
      <c r="I53" s="63">
        <v>175</v>
      </c>
      <c r="J53" s="63">
        <v>1</v>
      </c>
      <c r="K53" s="87">
        <f t="shared" si="7"/>
        <v>175</v>
      </c>
      <c r="L53" s="74">
        <v>1812</v>
      </c>
      <c r="M53" s="263">
        <f t="shared" si="8"/>
        <v>317100</v>
      </c>
      <c r="N53" s="4" t="s">
        <v>258</v>
      </c>
    </row>
    <row r="54" spans="1:14" ht="237" customHeight="1" x14ac:dyDescent="0.2">
      <c r="A54" s="167">
        <f t="shared" si="2"/>
        <v>50</v>
      </c>
      <c r="B54" s="217"/>
      <c r="C54" s="220"/>
      <c r="D54" s="219"/>
      <c r="E54" s="220"/>
      <c r="F54" s="83" t="s">
        <v>7</v>
      </c>
      <c r="G54" s="231"/>
      <c r="H54" s="86" t="s">
        <v>6</v>
      </c>
      <c r="I54" s="63">
        <v>350</v>
      </c>
      <c r="J54" s="63">
        <v>1</v>
      </c>
      <c r="K54" s="87">
        <f t="shared" si="7"/>
        <v>350</v>
      </c>
      <c r="L54" s="74">
        <v>1164</v>
      </c>
      <c r="M54" s="263">
        <f t="shared" si="8"/>
        <v>407400</v>
      </c>
      <c r="N54" s="3" t="s">
        <v>259</v>
      </c>
    </row>
    <row r="55" spans="1:14" ht="169" customHeight="1" x14ac:dyDescent="0.2">
      <c r="A55" s="167">
        <f t="shared" si="2"/>
        <v>51</v>
      </c>
      <c r="B55" s="217" t="s">
        <v>61</v>
      </c>
      <c r="C55" s="220" t="s">
        <v>88</v>
      </c>
      <c r="D55" s="230" t="s">
        <v>254</v>
      </c>
      <c r="E55" s="220" t="s">
        <v>164</v>
      </c>
      <c r="F55" s="83" t="s">
        <v>1</v>
      </c>
      <c r="G55" s="231"/>
      <c r="H55" s="86" t="s">
        <v>3</v>
      </c>
      <c r="I55" s="63">
        <v>193</v>
      </c>
      <c r="J55" s="63">
        <v>8</v>
      </c>
      <c r="K55" s="87">
        <f t="shared" si="7"/>
        <v>1544</v>
      </c>
      <c r="L55" s="74">
        <v>2081</v>
      </c>
      <c r="M55" s="263">
        <f t="shared" si="8"/>
        <v>3213064</v>
      </c>
      <c r="N55" s="3" t="s">
        <v>256</v>
      </c>
    </row>
    <row r="56" spans="1:14" ht="168" customHeight="1" x14ac:dyDescent="0.2">
      <c r="A56" s="167">
        <f t="shared" si="2"/>
        <v>52</v>
      </c>
      <c r="B56" s="217"/>
      <c r="C56" s="220"/>
      <c r="D56" s="231"/>
      <c r="E56" s="220"/>
      <c r="F56" s="83" t="s">
        <v>4</v>
      </c>
      <c r="G56" s="231"/>
      <c r="H56" s="86" t="s">
        <v>3</v>
      </c>
      <c r="I56" s="63">
        <v>386</v>
      </c>
      <c r="J56" s="63">
        <v>2</v>
      </c>
      <c r="K56" s="87">
        <f t="shared" si="7"/>
        <v>772</v>
      </c>
      <c r="L56" s="74">
        <v>1128.3499999999999</v>
      </c>
      <c r="M56" s="263">
        <f t="shared" si="8"/>
        <v>871086.2</v>
      </c>
      <c r="N56" s="3" t="s">
        <v>257</v>
      </c>
    </row>
    <row r="57" spans="1:14" ht="163" customHeight="1" x14ac:dyDescent="0.2">
      <c r="A57" s="167">
        <f t="shared" si="2"/>
        <v>53</v>
      </c>
      <c r="B57" s="217"/>
      <c r="C57" s="220"/>
      <c r="D57" s="231"/>
      <c r="E57" s="220"/>
      <c r="F57" s="83" t="s">
        <v>5</v>
      </c>
      <c r="G57" s="231"/>
      <c r="H57" s="86" t="s">
        <v>6</v>
      </c>
      <c r="I57" s="63">
        <v>193</v>
      </c>
      <c r="J57" s="63">
        <v>1</v>
      </c>
      <c r="K57" s="87">
        <f t="shared" si="7"/>
        <v>193</v>
      </c>
      <c r="L57" s="74">
        <v>1812</v>
      </c>
      <c r="M57" s="263">
        <f t="shared" si="8"/>
        <v>349716</v>
      </c>
      <c r="N57" s="4" t="s">
        <v>258</v>
      </c>
    </row>
    <row r="58" spans="1:14" ht="205" customHeight="1" x14ac:dyDescent="0.2">
      <c r="A58" s="167">
        <f t="shared" si="2"/>
        <v>54</v>
      </c>
      <c r="B58" s="217"/>
      <c r="C58" s="220"/>
      <c r="D58" s="219"/>
      <c r="E58" s="220"/>
      <c r="F58" s="83" t="s">
        <v>7</v>
      </c>
      <c r="G58" s="231"/>
      <c r="H58" s="86" t="s">
        <v>6</v>
      </c>
      <c r="I58" s="63">
        <v>386</v>
      </c>
      <c r="J58" s="63">
        <v>1</v>
      </c>
      <c r="K58" s="87">
        <f t="shared" si="7"/>
        <v>386</v>
      </c>
      <c r="L58" s="74">
        <v>1164</v>
      </c>
      <c r="M58" s="263">
        <f t="shared" si="8"/>
        <v>449304</v>
      </c>
      <c r="N58" s="3" t="s">
        <v>259</v>
      </c>
    </row>
    <row r="59" spans="1:14" ht="180" customHeight="1" x14ac:dyDescent="0.2">
      <c r="A59" s="167">
        <f t="shared" si="2"/>
        <v>55</v>
      </c>
      <c r="B59" s="166" t="s">
        <v>61</v>
      </c>
      <c r="C59" s="83" t="s">
        <v>88</v>
      </c>
      <c r="D59" s="83" t="s">
        <v>254</v>
      </c>
      <c r="E59" s="83" t="s">
        <v>165</v>
      </c>
      <c r="F59" s="83" t="s">
        <v>4</v>
      </c>
      <c r="G59" s="231"/>
      <c r="H59" s="86" t="s">
        <v>3</v>
      </c>
      <c r="I59" s="63">
        <v>69</v>
      </c>
      <c r="J59" s="63">
        <v>3.6</v>
      </c>
      <c r="K59" s="87">
        <f t="shared" si="7"/>
        <v>248.4</v>
      </c>
      <c r="L59" s="74">
        <v>975</v>
      </c>
      <c r="M59" s="263">
        <f t="shared" si="8"/>
        <v>242190</v>
      </c>
      <c r="N59" s="3" t="s">
        <v>257</v>
      </c>
    </row>
    <row r="60" spans="1:14" s="4" customFormat="1" ht="120" customHeight="1" x14ac:dyDescent="0.2">
      <c r="A60" s="167">
        <f t="shared" si="2"/>
        <v>56</v>
      </c>
      <c r="B60" s="166" t="s">
        <v>61</v>
      </c>
      <c r="C60" s="83" t="s">
        <v>79</v>
      </c>
      <c r="D60" s="230" t="s">
        <v>254</v>
      </c>
      <c r="E60" s="83" t="s">
        <v>203</v>
      </c>
      <c r="F60" s="83" t="s">
        <v>80</v>
      </c>
      <c r="G60" s="231"/>
      <c r="H60" s="83" t="s">
        <v>3</v>
      </c>
      <c r="I60" s="3"/>
      <c r="J60" s="3"/>
      <c r="K60" s="85">
        <v>5016</v>
      </c>
      <c r="L60" s="8">
        <v>385</v>
      </c>
      <c r="M60" s="262">
        <f t="shared" si="8"/>
        <v>1931160</v>
      </c>
      <c r="N60" s="268" t="s">
        <v>266</v>
      </c>
    </row>
    <row r="61" spans="1:14" s="4" customFormat="1" ht="116" customHeight="1" x14ac:dyDescent="0.2">
      <c r="A61" s="167">
        <f t="shared" si="2"/>
        <v>57</v>
      </c>
      <c r="B61" s="166" t="s">
        <v>61</v>
      </c>
      <c r="C61" s="83" t="s">
        <v>76</v>
      </c>
      <c r="D61" s="219"/>
      <c r="E61" s="83" t="s">
        <v>81</v>
      </c>
      <c r="F61" s="83" t="s">
        <v>18</v>
      </c>
      <c r="G61" s="231"/>
      <c r="H61" s="83" t="s">
        <v>3</v>
      </c>
      <c r="I61" s="3"/>
      <c r="J61" s="3"/>
      <c r="K61" s="85">
        <v>480</v>
      </c>
      <c r="L61" s="8">
        <v>1550.5</v>
      </c>
      <c r="M61" s="262">
        <f t="shared" si="8"/>
        <v>744240</v>
      </c>
      <c r="N61" s="268" t="s">
        <v>266</v>
      </c>
    </row>
    <row r="62" spans="1:14" s="4" customFormat="1" ht="172" customHeight="1" x14ac:dyDescent="0.2">
      <c r="A62" s="167">
        <f t="shared" si="2"/>
        <v>58</v>
      </c>
      <c r="B62" s="166" t="s">
        <v>61</v>
      </c>
      <c r="C62" s="83" t="s">
        <v>167</v>
      </c>
      <c r="D62" s="83" t="s">
        <v>254</v>
      </c>
      <c r="E62" s="83" t="s">
        <v>185</v>
      </c>
      <c r="F62" s="83" t="s">
        <v>5</v>
      </c>
      <c r="G62" s="219"/>
      <c r="H62" s="83" t="s">
        <v>6</v>
      </c>
      <c r="I62" s="3">
        <v>391</v>
      </c>
      <c r="J62" s="3">
        <v>1</v>
      </c>
      <c r="K62" s="85">
        <f t="shared" ref="K62:K63" si="9">I62*J62</f>
        <v>391</v>
      </c>
      <c r="L62" s="8">
        <v>1750</v>
      </c>
      <c r="M62" s="262">
        <f t="shared" si="8"/>
        <v>684250</v>
      </c>
      <c r="N62" s="4" t="s">
        <v>258</v>
      </c>
    </row>
    <row r="63" spans="1:14" ht="130" customHeight="1" x14ac:dyDescent="0.2">
      <c r="A63" s="167">
        <f t="shared" si="2"/>
        <v>59</v>
      </c>
      <c r="B63" s="166" t="s">
        <v>61</v>
      </c>
      <c r="C63" s="83" t="s">
        <v>86</v>
      </c>
      <c r="D63" s="83" t="s">
        <v>254</v>
      </c>
      <c r="E63" s="83" t="s">
        <v>154</v>
      </c>
      <c r="F63" s="86" t="s">
        <v>25</v>
      </c>
      <c r="G63" s="230" t="s">
        <v>105</v>
      </c>
      <c r="H63" s="86" t="s">
        <v>14</v>
      </c>
      <c r="I63" s="63">
        <v>1</v>
      </c>
      <c r="J63" s="63">
        <v>1</v>
      </c>
      <c r="K63" s="87">
        <f t="shared" si="9"/>
        <v>1</v>
      </c>
      <c r="L63" s="73">
        <v>885000</v>
      </c>
      <c r="M63" s="263">
        <f t="shared" si="8"/>
        <v>885000</v>
      </c>
      <c r="N63" s="267" t="s">
        <v>265</v>
      </c>
    </row>
    <row r="64" spans="1:14" s="4" customFormat="1" ht="273" customHeight="1" x14ac:dyDescent="0.2">
      <c r="A64" s="167">
        <f t="shared" si="2"/>
        <v>60</v>
      </c>
      <c r="B64" s="166" t="s">
        <v>61</v>
      </c>
      <c r="C64" s="83" t="s">
        <v>115</v>
      </c>
      <c r="D64" s="83" t="s">
        <v>254</v>
      </c>
      <c r="E64" s="83" t="s">
        <v>116</v>
      </c>
      <c r="F64" s="83" t="s">
        <v>5</v>
      </c>
      <c r="G64" s="231"/>
      <c r="H64" s="83" t="s">
        <v>37</v>
      </c>
      <c r="I64" s="3"/>
      <c r="J64" s="3"/>
      <c r="K64" s="85">
        <v>193</v>
      </c>
      <c r="L64" s="8">
        <v>1812</v>
      </c>
      <c r="M64" s="262">
        <f t="shared" si="8"/>
        <v>349716</v>
      </c>
      <c r="N64" s="3" t="s">
        <v>258</v>
      </c>
    </row>
    <row r="65" spans="1:14" s="4" customFormat="1" ht="172" customHeight="1" x14ac:dyDescent="0.2">
      <c r="A65" s="167">
        <f t="shared" si="2"/>
        <v>61</v>
      </c>
      <c r="B65" s="217" t="s">
        <v>61</v>
      </c>
      <c r="C65" s="220" t="s">
        <v>119</v>
      </c>
      <c r="D65" s="230" t="s">
        <v>254</v>
      </c>
      <c r="E65" s="220" t="s">
        <v>118</v>
      </c>
      <c r="F65" s="83" t="s">
        <v>1</v>
      </c>
      <c r="G65" s="231"/>
      <c r="H65" s="83" t="s">
        <v>3</v>
      </c>
      <c r="I65" s="3">
        <v>163</v>
      </c>
      <c r="J65" s="3">
        <v>5.3</v>
      </c>
      <c r="K65" s="85">
        <f t="shared" ref="K65:K88" si="10">I65*J65</f>
        <v>863.9</v>
      </c>
      <c r="L65" s="8">
        <v>2081</v>
      </c>
      <c r="M65" s="262">
        <f t="shared" si="8"/>
        <v>1797775.9</v>
      </c>
      <c r="N65" s="3" t="s">
        <v>256</v>
      </c>
    </row>
    <row r="66" spans="1:14" s="4" customFormat="1" ht="186" customHeight="1" x14ac:dyDescent="0.2">
      <c r="A66" s="167">
        <f t="shared" si="2"/>
        <v>62</v>
      </c>
      <c r="B66" s="217"/>
      <c r="C66" s="220"/>
      <c r="D66" s="231"/>
      <c r="E66" s="220"/>
      <c r="F66" s="83" t="s">
        <v>120</v>
      </c>
      <c r="G66" s="231"/>
      <c r="H66" s="83" t="s">
        <v>3</v>
      </c>
      <c r="I66" s="3">
        <v>163</v>
      </c>
      <c r="J66" s="3">
        <v>0.8</v>
      </c>
      <c r="K66" s="85">
        <f t="shared" si="10"/>
        <v>130.4</v>
      </c>
      <c r="L66" s="8">
        <v>975</v>
      </c>
      <c r="M66" s="262">
        <f t="shared" si="8"/>
        <v>127140</v>
      </c>
      <c r="N66" s="3" t="s">
        <v>257</v>
      </c>
    </row>
    <row r="67" spans="1:14" s="4" customFormat="1" ht="160" customHeight="1" x14ac:dyDescent="0.2">
      <c r="A67" s="167">
        <f t="shared" si="2"/>
        <v>63</v>
      </c>
      <c r="B67" s="217"/>
      <c r="C67" s="220"/>
      <c r="D67" s="231"/>
      <c r="E67" s="220"/>
      <c r="F67" s="83" t="s">
        <v>5</v>
      </c>
      <c r="G67" s="231"/>
      <c r="H67" s="83" t="s">
        <v>6</v>
      </c>
      <c r="I67" s="3">
        <v>163</v>
      </c>
      <c r="J67" s="3">
        <v>1</v>
      </c>
      <c r="K67" s="85">
        <f t="shared" si="10"/>
        <v>163</v>
      </c>
      <c r="L67" s="8">
        <v>1812</v>
      </c>
      <c r="M67" s="262">
        <f t="shared" si="8"/>
        <v>295356</v>
      </c>
      <c r="N67" s="4" t="s">
        <v>258</v>
      </c>
    </row>
    <row r="68" spans="1:14" s="4" customFormat="1" ht="219" customHeight="1" x14ac:dyDescent="0.2">
      <c r="A68" s="167">
        <f t="shared" si="2"/>
        <v>64</v>
      </c>
      <c r="B68" s="217"/>
      <c r="C68" s="220"/>
      <c r="D68" s="219"/>
      <c r="E68" s="220"/>
      <c r="F68" s="83" t="s">
        <v>7</v>
      </c>
      <c r="G68" s="231"/>
      <c r="H68" s="83" t="s">
        <v>6</v>
      </c>
      <c r="I68" s="3">
        <v>163</v>
      </c>
      <c r="J68" s="3">
        <v>2</v>
      </c>
      <c r="K68" s="85">
        <f t="shared" si="10"/>
        <v>326</v>
      </c>
      <c r="L68" s="8">
        <v>1064</v>
      </c>
      <c r="M68" s="262">
        <f t="shared" si="8"/>
        <v>346864</v>
      </c>
      <c r="N68" s="3" t="s">
        <v>259</v>
      </c>
    </row>
    <row r="69" spans="1:14" ht="172" customHeight="1" x14ac:dyDescent="0.2">
      <c r="A69" s="167">
        <f t="shared" si="2"/>
        <v>65</v>
      </c>
      <c r="B69" s="217" t="s">
        <v>61</v>
      </c>
      <c r="C69" s="220" t="s">
        <v>65</v>
      </c>
      <c r="D69" s="230" t="s">
        <v>254</v>
      </c>
      <c r="E69" s="220" t="s">
        <v>191</v>
      </c>
      <c r="F69" s="83" t="s">
        <v>18</v>
      </c>
      <c r="G69" s="231"/>
      <c r="H69" s="86" t="s">
        <v>3</v>
      </c>
      <c r="I69" s="63">
        <v>294</v>
      </c>
      <c r="J69" s="63">
        <v>8</v>
      </c>
      <c r="K69" s="87">
        <f>I69*J69</f>
        <v>2352</v>
      </c>
      <c r="L69" s="74">
        <v>598</v>
      </c>
      <c r="M69" s="263">
        <f t="shared" ref="M69:M78" si="11">K69*L69</f>
        <v>1406496</v>
      </c>
      <c r="N69" s="268" t="s">
        <v>266</v>
      </c>
    </row>
    <row r="70" spans="1:14" ht="193" customHeight="1" x14ac:dyDescent="0.2">
      <c r="A70" s="167">
        <f t="shared" si="2"/>
        <v>66</v>
      </c>
      <c r="B70" s="217"/>
      <c r="C70" s="220"/>
      <c r="D70" s="231"/>
      <c r="E70" s="220"/>
      <c r="F70" s="83" t="s">
        <v>4</v>
      </c>
      <c r="G70" s="231"/>
      <c r="H70" s="86" t="s">
        <v>3</v>
      </c>
      <c r="I70" s="63">
        <v>588</v>
      </c>
      <c r="J70" s="63">
        <v>1.75</v>
      </c>
      <c r="K70" s="87">
        <f>I70*J70</f>
        <v>1029</v>
      </c>
      <c r="L70" s="74">
        <v>1388</v>
      </c>
      <c r="M70" s="263">
        <f t="shared" si="11"/>
        <v>1428252</v>
      </c>
      <c r="N70" s="3" t="s">
        <v>257</v>
      </c>
    </row>
    <row r="71" spans="1:14" ht="250" customHeight="1" x14ac:dyDescent="0.2">
      <c r="A71" s="167">
        <f t="shared" ref="A71:A134" si="12">A70+1</f>
        <v>67</v>
      </c>
      <c r="B71" s="217"/>
      <c r="C71" s="220"/>
      <c r="D71" s="219"/>
      <c r="E71" s="220"/>
      <c r="F71" s="83" t="s">
        <v>5</v>
      </c>
      <c r="G71" s="231"/>
      <c r="H71" s="86" t="s">
        <v>6</v>
      </c>
      <c r="I71" s="63">
        <v>294</v>
      </c>
      <c r="J71" s="63">
        <v>1</v>
      </c>
      <c r="K71" s="87">
        <f>I71*J71</f>
        <v>294</v>
      </c>
      <c r="L71" s="74">
        <v>1164</v>
      </c>
      <c r="M71" s="263">
        <f t="shared" si="11"/>
        <v>342216</v>
      </c>
      <c r="N71" s="4" t="s">
        <v>258</v>
      </c>
    </row>
    <row r="72" spans="1:14" ht="94" customHeight="1" x14ac:dyDescent="0.2">
      <c r="A72" s="167">
        <f t="shared" si="12"/>
        <v>68</v>
      </c>
      <c r="B72" s="166" t="s">
        <v>61</v>
      </c>
      <c r="C72" s="83" t="s">
        <v>117</v>
      </c>
      <c r="D72" s="83" t="s">
        <v>254</v>
      </c>
      <c r="E72" s="83" t="s">
        <v>206</v>
      </c>
      <c r="F72" s="83" t="s">
        <v>19</v>
      </c>
      <c r="G72" s="231"/>
      <c r="H72" s="86" t="s">
        <v>14</v>
      </c>
      <c r="I72" s="63">
        <v>1</v>
      </c>
      <c r="J72" s="63">
        <v>1</v>
      </c>
      <c r="K72" s="87">
        <f t="shared" ref="K72:K78" si="13">I72*J72</f>
        <v>1</v>
      </c>
      <c r="L72" s="77">
        <v>1980000</v>
      </c>
      <c r="M72" s="263">
        <f t="shared" si="11"/>
        <v>1980000</v>
      </c>
      <c r="N72" s="3" t="s">
        <v>258</v>
      </c>
    </row>
    <row r="73" spans="1:14" ht="84" customHeight="1" x14ac:dyDescent="0.2">
      <c r="A73" s="167">
        <f t="shared" si="12"/>
        <v>69</v>
      </c>
      <c r="B73" s="166" t="s">
        <v>61</v>
      </c>
      <c r="C73" s="83" t="s">
        <v>207</v>
      </c>
      <c r="D73" s="83" t="s">
        <v>254</v>
      </c>
      <c r="E73" s="83" t="s">
        <v>220</v>
      </c>
      <c r="F73" s="83" t="s">
        <v>52</v>
      </c>
      <c r="G73" s="231"/>
      <c r="H73" s="86" t="s">
        <v>14</v>
      </c>
      <c r="I73" s="63">
        <v>1000</v>
      </c>
      <c r="J73" s="63">
        <v>1</v>
      </c>
      <c r="K73" s="87">
        <f t="shared" si="13"/>
        <v>1000</v>
      </c>
      <c r="L73" s="73">
        <v>3074</v>
      </c>
      <c r="M73" s="263">
        <f>K73*L73</f>
        <v>3074000</v>
      </c>
      <c r="N73" s="3" t="s">
        <v>267</v>
      </c>
    </row>
    <row r="74" spans="1:14" ht="161" customHeight="1" x14ac:dyDescent="0.2">
      <c r="A74" s="167">
        <f t="shared" si="12"/>
        <v>70</v>
      </c>
      <c r="B74" s="166" t="s">
        <v>61</v>
      </c>
      <c r="C74" s="83" t="s">
        <v>208</v>
      </c>
      <c r="D74" s="83" t="s">
        <v>254</v>
      </c>
      <c r="E74" s="83" t="s">
        <v>209</v>
      </c>
      <c r="F74" s="83" t="s">
        <v>80</v>
      </c>
      <c r="G74" s="231"/>
      <c r="H74" s="86" t="s">
        <v>3</v>
      </c>
      <c r="I74" s="63">
        <v>8904</v>
      </c>
      <c r="J74" s="63">
        <v>1</v>
      </c>
      <c r="K74" s="87">
        <f t="shared" si="13"/>
        <v>8904</v>
      </c>
      <c r="L74" s="74">
        <v>275</v>
      </c>
      <c r="M74" s="263">
        <f t="shared" si="11"/>
        <v>2448600</v>
      </c>
      <c r="N74" s="268" t="s">
        <v>266</v>
      </c>
    </row>
    <row r="75" spans="1:14" ht="75" customHeight="1" x14ac:dyDescent="0.2">
      <c r="A75" s="167">
        <f t="shared" si="12"/>
        <v>71</v>
      </c>
      <c r="B75" s="166" t="s">
        <v>61</v>
      </c>
      <c r="C75" s="83" t="s">
        <v>82</v>
      </c>
      <c r="D75" s="83" t="s">
        <v>254</v>
      </c>
      <c r="E75" s="83" t="s">
        <v>211</v>
      </c>
      <c r="F75" s="83" t="s">
        <v>85</v>
      </c>
      <c r="G75" s="231"/>
      <c r="H75" s="86" t="s">
        <v>14</v>
      </c>
      <c r="I75" s="63">
        <v>1</v>
      </c>
      <c r="J75" s="63">
        <v>1</v>
      </c>
      <c r="K75" s="87">
        <f t="shared" si="13"/>
        <v>1</v>
      </c>
      <c r="L75" s="77">
        <v>2200000</v>
      </c>
      <c r="M75" s="263">
        <f t="shared" si="11"/>
        <v>2200000</v>
      </c>
      <c r="N75" s="3" t="s">
        <v>258</v>
      </c>
    </row>
    <row r="76" spans="1:14" ht="152" customHeight="1" x14ac:dyDescent="0.2">
      <c r="A76" s="167">
        <f t="shared" si="12"/>
        <v>72</v>
      </c>
      <c r="B76" s="236" t="s">
        <v>61</v>
      </c>
      <c r="C76" s="220" t="s">
        <v>65</v>
      </c>
      <c r="D76" s="230" t="s">
        <v>254</v>
      </c>
      <c r="E76" s="220" t="s">
        <v>212</v>
      </c>
      <c r="F76" s="83" t="s">
        <v>18</v>
      </c>
      <c r="G76" s="231"/>
      <c r="H76" s="86" t="s">
        <v>3</v>
      </c>
      <c r="I76" s="63">
        <v>126</v>
      </c>
      <c r="J76" s="63">
        <v>6</v>
      </c>
      <c r="K76" s="87">
        <f t="shared" si="13"/>
        <v>756</v>
      </c>
      <c r="L76" s="74">
        <v>498</v>
      </c>
      <c r="M76" s="263">
        <f t="shared" si="11"/>
        <v>376488</v>
      </c>
      <c r="N76" s="268" t="s">
        <v>266</v>
      </c>
    </row>
    <row r="77" spans="1:14" ht="170" customHeight="1" x14ac:dyDescent="0.2">
      <c r="A77" s="167">
        <f t="shared" si="12"/>
        <v>73</v>
      </c>
      <c r="B77" s="228"/>
      <c r="C77" s="220"/>
      <c r="D77" s="231"/>
      <c r="E77" s="220"/>
      <c r="F77" s="83" t="s">
        <v>4</v>
      </c>
      <c r="G77" s="231"/>
      <c r="H77" s="86" t="s">
        <v>3</v>
      </c>
      <c r="I77" s="63">
        <v>252</v>
      </c>
      <c r="J77" s="63">
        <v>1.5</v>
      </c>
      <c r="K77" s="87">
        <f t="shared" si="13"/>
        <v>378</v>
      </c>
      <c r="L77" s="74">
        <v>1188</v>
      </c>
      <c r="M77" s="263">
        <f t="shared" si="11"/>
        <v>449064</v>
      </c>
      <c r="N77" s="3" t="s">
        <v>257</v>
      </c>
    </row>
    <row r="78" spans="1:14" ht="170" customHeight="1" x14ac:dyDescent="0.2">
      <c r="A78" s="167">
        <f t="shared" si="12"/>
        <v>74</v>
      </c>
      <c r="B78" s="216"/>
      <c r="C78" s="220"/>
      <c r="D78" s="219"/>
      <c r="E78" s="220"/>
      <c r="F78" s="83" t="s">
        <v>5</v>
      </c>
      <c r="G78" s="231"/>
      <c r="H78" s="86" t="s">
        <v>6</v>
      </c>
      <c r="I78" s="63">
        <v>126</v>
      </c>
      <c r="J78" s="63">
        <v>1</v>
      </c>
      <c r="K78" s="87">
        <f t="shared" si="13"/>
        <v>126</v>
      </c>
      <c r="L78" s="74">
        <v>1064</v>
      </c>
      <c r="M78" s="263">
        <f t="shared" si="11"/>
        <v>134064</v>
      </c>
      <c r="N78" s="4" t="s">
        <v>258</v>
      </c>
    </row>
    <row r="79" spans="1:14" s="4" customFormat="1" ht="140" customHeight="1" x14ac:dyDescent="0.2">
      <c r="A79" s="167">
        <f t="shared" si="12"/>
        <v>75</v>
      </c>
      <c r="B79" s="217" t="s">
        <v>61</v>
      </c>
      <c r="C79" s="220" t="s">
        <v>217</v>
      </c>
      <c r="D79" s="230" t="s">
        <v>254</v>
      </c>
      <c r="E79" s="220" t="s">
        <v>221</v>
      </c>
      <c r="F79" s="83" t="s">
        <v>1</v>
      </c>
      <c r="G79" s="231"/>
      <c r="H79" s="83" t="s">
        <v>3</v>
      </c>
      <c r="I79" s="3">
        <v>254</v>
      </c>
      <c r="J79" s="3">
        <v>5.4</v>
      </c>
      <c r="K79" s="85">
        <f t="shared" si="10"/>
        <v>1371.6000000000001</v>
      </c>
      <c r="L79" s="8">
        <v>2081</v>
      </c>
      <c r="M79" s="262">
        <f t="shared" si="8"/>
        <v>2854299.6</v>
      </c>
      <c r="N79" s="3" t="s">
        <v>256</v>
      </c>
    </row>
    <row r="80" spans="1:14" s="4" customFormat="1" ht="200" customHeight="1" x14ac:dyDescent="0.2">
      <c r="A80" s="167">
        <f t="shared" si="12"/>
        <v>76</v>
      </c>
      <c r="B80" s="217"/>
      <c r="C80" s="220"/>
      <c r="D80" s="231"/>
      <c r="E80" s="220"/>
      <c r="F80" s="83" t="s">
        <v>4</v>
      </c>
      <c r="G80" s="231"/>
      <c r="H80" s="83" t="s">
        <v>3</v>
      </c>
      <c r="I80" s="3">
        <v>508</v>
      </c>
      <c r="J80" s="3">
        <v>0.8</v>
      </c>
      <c r="K80" s="85">
        <f t="shared" si="10"/>
        <v>406.40000000000003</v>
      </c>
      <c r="L80" s="8">
        <v>975</v>
      </c>
      <c r="M80" s="262">
        <f t="shared" si="8"/>
        <v>396240.00000000006</v>
      </c>
      <c r="N80" s="3" t="s">
        <v>257</v>
      </c>
    </row>
    <row r="81" spans="1:14" s="4" customFormat="1" ht="163" customHeight="1" x14ac:dyDescent="0.2">
      <c r="A81" s="167">
        <f t="shared" si="12"/>
        <v>77</v>
      </c>
      <c r="B81" s="217"/>
      <c r="C81" s="220"/>
      <c r="D81" s="231"/>
      <c r="E81" s="220"/>
      <c r="F81" s="83" t="s">
        <v>5</v>
      </c>
      <c r="G81" s="231"/>
      <c r="H81" s="83" t="s">
        <v>6</v>
      </c>
      <c r="I81" s="3">
        <v>454</v>
      </c>
      <c r="J81" s="3">
        <v>1</v>
      </c>
      <c r="K81" s="85">
        <f t="shared" si="10"/>
        <v>454</v>
      </c>
      <c r="L81" s="8">
        <v>1812</v>
      </c>
      <c r="M81" s="262">
        <f t="shared" si="8"/>
        <v>822648</v>
      </c>
      <c r="N81" s="4" t="s">
        <v>258</v>
      </c>
    </row>
    <row r="82" spans="1:14" s="4" customFormat="1" ht="231" customHeight="1" x14ac:dyDescent="0.2">
      <c r="A82" s="167">
        <f t="shared" si="12"/>
        <v>78</v>
      </c>
      <c r="B82" s="217"/>
      <c r="C82" s="220"/>
      <c r="D82" s="219"/>
      <c r="E82" s="220"/>
      <c r="F82" s="83" t="s">
        <v>7</v>
      </c>
      <c r="G82" s="219"/>
      <c r="H82" s="83" t="s">
        <v>6</v>
      </c>
      <c r="I82" s="3">
        <v>508</v>
      </c>
      <c r="J82" s="3">
        <v>1</v>
      </c>
      <c r="K82" s="85">
        <f t="shared" si="10"/>
        <v>508</v>
      </c>
      <c r="L82" s="8">
        <v>1064</v>
      </c>
      <c r="M82" s="262">
        <f t="shared" si="8"/>
        <v>540512</v>
      </c>
      <c r="N82" s="3" t="s">
        <v>259</v>
      </c>
    </row>
    <row r="83" spans="1:14" s="4" customFormat="1" ht="105" customHeight="1" x14ac:dyDescent="0.2">
      <c r="A83" s="167">
        <f t="shared" si="12"/>
        <v>79</v>
      </c>
      <c r="B83" s="166" t="s">
        <v>61</v>
      </c>
      <c r="C83" s="220" t="s">
        <v>87</v>
      </c>
      <c r="D83" s="230" t="s">
        <v>254</v>
      </c>
      <c r="E83" s="220" t="s">
        <v>188</v>
      </c>
      <c r="F83" s="83" t="s">
        <v>18</v>
      </c>
      <c r="G83" s="230" t="s">
        <v>105</v>
      </c>
      <c r="H83" s="86" t="s">
        <v>3</v>
      </c>
      <c r="I83" s="63">
        <v>251</v>
      </c>
      <c r="J83" s="63">
        <v>7</v>
      </c>
      <c r="K83" s="87">
        <f t="shared" si="10"/>
        <v>1757</v>
      </c>
      <c r="L83" s="74">
        <v>485</v>
      </c>
      <c r="M83" s="263">
        <f t="shared" si="8"/>
        <v>852145</v>
      </c>
      <c r="N83" s="268" t="s">
        <v>266</v>
      </c>
    </row>
    <row r="84" spans="1:14" s="4" customFormat="1" ht="181" customHeight="1" x14ac:dyDescent="0.2">
      <c r="A84" s="167">
        <f t="shared" si="12"/>
        <v>80</v>
      </c>
      <c r="B84" s="166" t="s">
        <v>61</v>
      </c>
      <c r="C84" s="220"/>
      <c r="D84" s="219"/>
      <c r="E84" s="220"/>
      <c r="F84" s="83" t="s">
        <v>4</v>
      </c>
      <c r="G84" s="231"/>
      <c r="H84" s="83" t="s">
        <v>3</v>
      </c>
      <c r="I84" s="3">
        <v>502</v>
      </c>
      <c r="J84" s="3">
        <v>1</v>
      </c>
      <c r="K84" s="85">
        <f t="shared" si="10"/>
        <v>502</v>
      </c>
      <c r="L84" s="8">
        <v>975</v>
      </c>
      <c r="M84" s="262">
        <f t="shared" si="8"/>
        <v>489450</v>
      </c>
      <c r="N84" s="3" t="s">
        <v>257</v>
      </c>
    </row>
    <row r="85" spans="1:14" s="4" customFormat="1" ht="90" customHeight="1" x14ac:dyDescent="0.2">
      <c r="A85" s="167">
        <f t="shared" si="12"/>
        <v>81</v>
      </c>
      <c r="B85" s="166" t="s">
        <v>61</v>
      </c>
      <c r="C85" s="83" t="s">
        <v>231</v>
      </c>
      <c r="D85" s="83" t="s">
        <v>254</v>
      </c>
      <c r="E85" s="83" t="s">
        <v>232</v>
      </c>
      <c r="F85" s="83" t="s">
        <v>132</v>
      </c>
      <c r="G85" s="231"/>
      <c r="H85" s="83" t="s">
        <v>14</v>
      </c>
      <c r="I85" s="3">
        <v>1</v>
      </c>
      <c r="J85" s="3">
        <v>1</v>
      </c>
      <c r="K85" s="85">
        <f t="shared" si="10"/>
        <v>1</v>
      </c>
      <c r="L85" s="8">
        <v>92820</v>
      </c>
      <c r="M85" s="262">
        <f t="shared" si="8"/>
        <v>92820</v>
      </c>
      <c r="N85" s="3" t="s">
        <v>258</v>
      </c>
    </row>
    <row r="86" spans="1:14" s="4" customFormat="1" ht="88" customHeight="1" x14ac:dyDescent="0.2">
      <c r="A86" s="167">
        <f t="shared" si="12"/>
        <v>82</v>
      </c>
      <c r="B86" s="166" t="s">
        <v>61</v>
      </c>
      <c r="C86" s="83" t="s">
        <v>207</v>
      </c>
      <c r="D86" s="83" t="s">
        <v>254</v>
      </c>
      <c r="E86" s="83" t="s">
        <v>229</v>
      </c>
      <c r="F86" s="83" t="s">
        <v>228</v>
      </c>
      <c r="G86" s="231"/>
      <c r="H86" s="83" t="s">
        <v>3</v>
      </c>
      <c r="I86" s="3">
        <v>6238</v>
      </c>
      <c r="J86" s="3">
        <v>1</v>
      </c>
      <c r="K86" s="85">
        <f t="shared" si="10"/>
        <v>6238</v>
      </c>
      <c r="L86" s="8">
        <v>221.95</v>
      </c>
      <c r="M86" s="262">
        <f t="shared" si="8"/>
        <v>1384524.0999999999</v>
      </c>
      <c r="N86" s="3" t="s">
        <v>258</v>
      </c>
    </row>
    <row r="87" spans="1:14" s="4" customFormat="1" ht="80" customHeight="1" x14ac:dyDescent="0.2">
      <c r="A87" s="167">
        <f t="shared" si="12"/>
        <v>83</v>
      </c>
      <c r="B87" s="166" t="s">
        <v>61</v>
      </c>
      <c r="C87" s="83" t="s">
        <v>207</v>
      </c>
      <c r="D87" s="83" t="s">
        <v>254</v>
      </c>
      <c r="E87" s="83" t="s">
        <v>236</v>
      </c>
      <c r="F87" s="83" t="s">
        <v>85</v>
      </c>
      <c r="G87" s="231"/>
      <c r="H87" s="83" t="s">
        <v>14</v>
      </c>
      <c r="I87" s="3">
        <v>1</v>
      </c>
      <c r="J87" s="3">
        <v>1</v>
      </c>
      <c r="K87" s="85">
        <f t="shared" si="10"/>
        <v>1</v>
      </c>
      <c r="L87" s="72">
        <v>850000</v>
      </c>
      <c r="M87" s="262">
        <f t="shared" si="8"/>
        <v>850000</v>
      </c>
      <c r="N87" s="3" t="s">
        <v>258</v>
      </c>
    </row>
    <row r="88" spans="1:14" s="4" customFormat="1" ht="92" customHeight="1" x14ac:dyDescent="0.2">
      <c r="A88" s="167">
        <f t="shared" si="12"/>
        <v>84</v>
      </c>
      <c r="B88" s="166" t="s">
        <v>61</v>
      </c>
      <c r="C88" s="83" t="s">
        <v>168</v>
      </c>
      <c r="D88" s="83" t="s">
        <v>254</v>
      </c>
      <c r="E88" s="83" t="s">
        <v>235</v>
      </c>
      <c r="F88" s="83" t="s">
        <v>25</v>
      </c>
      <c r="G88" s="219"/>
      <c r="H88" s="83" t="s">
        <v>14</v>
      </c>
      <c r="I88" s="3">
        <v>1</v>
      </c>
      <c r="J88" s="3">
        <v>1</v>
      </c>
      <c r="K88" s="85">
        <f t="shared" si="10"/>
        <v>1</v>
      </c>
      <c r="L88" s="78">
        <v>5500000</v>
      </c>
      <c r="M88" s="262">
        <f t="shared" si="8"/>
        <v>5500000</v>
      </c>
      <c r="N88" s="3" t="s">
        <v>258</v>
      </c>
    </row>
    <row r="89" spans="1:14" s="4" customFormat="1" ht="189" customHeight="1" x14ac:dyDescent="0.2">
      <c r="A89" s="167">
        <f t="shared" si="12"/>
        <v>85</v>
      </c>
      <c r="B89" s="166" t="s">
        <v>61</v>
      </c>
      <c r="C89" s="83" t="s">
        <v>152</v>
      </c>
      <c r="D89" s="83" t="s">
        <v>254</v>
      </c>
      <c r="E89" s="83" t="s">
        <v>153</v>
      </c>
      <c r="F89" s="83" t="s">
        <v>18</v>
      </c>
      <c r="G89" s="83" t="s">
        <v>129</v>
      </c>
      <c r="H89" s="83" t="s">
        <v>3</v>
      </c>
      <c r="I89" s="3">
        <v>1678</v>
      </c>
      <c r="J89" s="3">
        <v>6</v>
      </c>
      <c r="K89" s="85">
        <f>I89*J89</f>
        <v>10068</v>
      </c>
      <c r="L89" s="8">
        <v>485</v>
      </c>
      <c r="M89" s="262">
        <f>K89*L89</f>
        <v>4882980</v>
      </c>
      <c r="N89" s="268" t="s">
        <v>266</v>
      </c>
    </row>
    <row r="90" spans="1:14" s="4" customFormat="1" ht="101" customHeight="1" x14ac:dyDescent="0.2">
      <c r="A90" s="167">
        <f t="shared" si="12"/>
        <v>86</v>
      </c>
      <c r="B90" s="166" t="s">
        <v>61</v>
      </c>
      <c r="C90" s="83" t="s">
        <v>83</v>
      </c>
      <c r="D90" s="83" t="s">
        <v>254</v>
      </c>
      <c r="E90" s="83" t="s">
        <v>84</v>
      </c>
      <c r="F90" s="83" t="s">
        <v>85</v>
      </c>
      <c r="G90" s="230" t="s">
        <v>20</v>
      </c>
      <c r="H90" s="83" t="s">
        <v>14</v>
      </c>
      <c r="I90" s="3"/>
      <c r="J90" s="3"/>
      <c r="K90" s="85">
        <v>1</v>
      </c>
      <c r="L90" s="72">
        <v>771687</v>
      </c>
      <c r="M90" s="263">
        <f>K90*L90</f>
        <v>771687</v>
      </c>
      <c r="N90" s="3" t="s">
        <v>259</v>
      </c>
    </row>
    <row r="91" spans="1:14" ht="154" customHeight="1" x14ac:dyDescent="0.2">
      <c r="A91" s="167">
        <f t="shared" si="12"/>
        <v>87</v>
      </c>
      <c r="B91" s="217" t="s">
        <v>61</v>
      </c>
      <c r="C91" s="235" t="s">
        <v>119</v>
      </c>
      <c r="D91" s="230" t="s">
        <v>254</v>
      </c>
      <c r="E91" s="220" t="s">
        <v>193</v>
      </c>
      <c r="F91" s="83" t="s">
        <v>18</v>
      </c>
      <c r="G91" s="231"/>
      <c r="H91" s="86" t="s">
        <v>3</v>
      </c>
      <c r="I91" s="63">
        <v>128</v>
      </c>
      <c r="J91" s="63">
        <v>7</v>
      </c>
      <c r="K91" s="87">
        <f>I91*J91</f>
        <v>896</v>
      </c>
      <c r="L91" s="74">
        <v>598</v>
      </c>
      <c r="M91" s="263">
        <f>K91*L91</f>
        <v>535808</v>
      </c>
      <c r="N91" s="268" t="s">
        <v>266</v>
      </c>
    </row>
    <row r="92" spans="1:14" ht="151" customHeight="1" x14ac:dyDescent="0.2">
      <c r="A92" s="167">
        <f t="shared" si="12"/>
        <v>88</v>
      </c>
      <c r="B92" s="217"/>
      <c r="C92" s="235"/>
      <c r="D92" s="231"/>
      <c r="E92" s="220"/>
      <c r="F92" s="83" t="s">
        <v>4</v>
      </c>
      <c r="G92" s="231"/>
      <c r="H92" s="86" t="s">
        <v>3</v>
      </c>
      <c r="I92" s="63">
        <v>256</v>
      </c>
      <c r="J92" s="63">
        <v>1.5</v>
      </c>
      <c r="K92" s="87">
        <f>I92*J92</f>
        <v>384</v>
      </c>
      <c r="L92" s="74">
        <v>1388</v>
      </c>
      <c r="M92" s="263">
        <f t="shared" ref="M92:M95" si="14">K92*L92</f>
        <v>532992</v>
      </c>
      <c r="N92" s="3" t="s">
        <v>257</v>
      </c>
    </row>
    <row r="93" spans="1:14" ht="148" customHeight="1" x14ac:dyDescent="0.2">
      <c r="A93" s="167">
        <f t="shared" si="12"/>
        <v>89</v>
      </c>
      <c r="B93" s="217"/>
      <c r="C93" s="235"/>
      <c r="D93" s="219"/>
      <c r="E93" s="220"/>
      <c r="F93" s="83" t="s">
        <v>5</v>
      </c>
      <c r="G93" s="231"/>
      <c r="H93" s="86" t="s">
        <v>6</v>
      </c>
      <c r="I93" s="63">
        <v>128</v>
      </c>
      <c r="J93" s="63">
        <v>1</v>
      </c>
      <c r="K93" s="87">
        <f>I93*J93</f>
        <v>128</v>
      </c>
      <c r="L93" s="74">
        <v>1164</v>
      </c>
      <c r="M93" s="263">
        <f t="shared" si="14"/>
        <v>148992</v>
      </c>
      <c r="N93" s="4" t="s">
        <v>258</v>
      </c>
    </row>
    <row r="94" spans="1:14" ht="179" customHeight="1" x14ac:dyDescent="0.2">
      <c r="A94" s="167">
        <f t="shared" si="12"/>
        <v>90</v>
      </c>
      <c r="B94" s="217" t="s">
        <v>61</v>
      </c>
      <c r="C94" s="240" t="s">
        <v>61</v>
      </c>
      <c r="D94" s="230" t="s">
        <v>254</v>
      </c>
      <c r="E94" s="230" t="s">
        <v>233</v>
      </c>
      <c r="F94" s="83" t="s">
        <v>7</v>
      </c>
      <c r="G94" s="231"/>
      <c r="H94" s="86" t="s">
        <v>6</v>
      </c>
      <c r="I94" s="63">
        <v>2370</v>
      </c>
      <c r="J94" s="63">
        <v>1</v>
      </c>
      <c r="K94" s="87">
        <f t="shared" ref="K94:K95" si="15">I94*J94</f>
        <v>2370</v>
      </c>
      <c r="L94" s="74">
        <v>1065</v>
      </c>
      <c r="M94" s="263">
        <f t="shared" si="14"/>
        <v>2524050</v>
      </c>
      <c r="N94" s="3" t="s">
        <v>259</v>
      </c>
    </row>
    <row r="95" spans="1:14" ht="133" customHeight="1" x14ac:dyDescent="0.2">
      <c r="A95" s="167">
        <f t="shared" si="12"/>
        <v>91</v>
      </c>
      <c r="B95" s="217"/>
      <c r="C95" s="241"/>
      <c r="D95" s="219"/>
      <c r="E95" s="219"/>
      <c r="F95" s="83" t="s">
        <v>234</v>
      </c>
      <c r="G95" s="231"/>
      <c r="H95" s="86" t="s">
        <v>14</v>
      </c>
      <c r="I95" s="63">
        <v>1</v>
      </c>
      <c r="J95" s="63">
        <v>1</v>
      </c>
      <c r="K95" s="87">
        <f t="shared" si="15"/>
        <v>1</v>
      </c>
      <c r="L95" s="77">
        <v>1950000</v>
      </c>
      <c r="M95" s="263">
        <f t="shared" si="14"/>
        <v>1950000</v>
      </c>
      <c r="N95" s="3" t="s">
        <v>258</v>
      </c>
    </row>
    <row r="96" spans="1:14" ht="59" customHeight="1" x14ac:dyDescent="0.2">
      <c r="A96" s="167">
        <f t="shared" si="12"/>
        <v>92</v>
      </c>
      <c r="B96" s="217" t="s">
        <v>61</v>
      </c>
      <c r="C96" s="230" t="s">
        <v>115</v>
      </c>
      <c r="D96" s="230" t="s">
        <v>254</v>
      </c>
      <c r="E96" s="230" t="s">
        <v>159</v>
      </c>
      <c r="F96" s="83" t="s">
        <v>18</v>
      </c>
      <c r="G96" s="231"/>
      <c r="H96" s="86" t="s">
        <v>3</v>
      </c>
      <c r="I96" s="63">
        <v>172</v>
      </c>
      <c r="J96" s="63">
        <v>7.4</v>
      </c>
      <c r="K96" s="87">
        <f>I96*J96</f>
        <v>1272.8</v>
      </c>
      <c r="L96" s="74">
        <v>598</v>
      </c>
      <c r="M96" s="263">
        <f>K96*L96</f>
        <v>761134.4</v>
      </c>
      <c r="N96" s="268" t="s">
        <v>266</v>
      </c>
    </row>
    <row r="97" spans="1:14" ht="144" customHeight="1" x14ac:dyDescent="0.2">
      <c r="A97" s="167">
        <f t="shared" si="12"/>
        <v>93</v>
      </c>
      <c r="B97" s="217"/>
      <c r="C97" s="219"/>
      <c r="D97" s="219"/>
      <c r="E97" s="219"/>
      <c r="F97" s="83" t="s">
        <v>4</v>
      </c>
      <c r="G97" s="231"/>
      <c r="H97" s="86" t="s">
        <v>3</v>
      </c>
      <c r="I97" s="63">
        <v>344</v>
      </c>
      <c r="J97" s="63">
        <v>1.5</v>
      </c>
      <c r="K97" s="87">
        <f>I97*J97</f>
        <v>516</v>
      </c>
      <c r="L97" s="74">
        <v>1588</v>
      </c>
      <c r="M97" s="263">
        <f>K97*L97</f>
        <v>819408</v>
      </c>
      <c r="N97" s="3" t="s">
        <v>257</v>
      </c>
    </row>
    <row r="98" spans="1:14" s="4" customFormat="1" ht="143" customHeight="1" x14ac:dyDescent="0.2">
      <c r="A98" s="167">
        <f t="shared" si="12"/>
        <v>94</v>
      </c>
      <c r="B98" s="166" t="s">
        <v>61</v>
      </c>
      <c r="C98" s="83" t="s">
        <v>121</v>
      </c>
      <c r="D98" s="83" t="s">
        <v>254</v>
      </c>
      <c r="E98" s="83" t="s">
        <v>122</v>
      </c>
      <c r="F98" s="83" t="s">
        <v>5</v>
      </c>
      <c r="G98" s="231"/>
      <c r="H98" s="83" t="s">
        <v>6</v>
      </c>
      <c r="I98" s="3">
        <v>510</v>
      </c>
      <c r="J98" s="3">
        <v>1</v>
      </c>
      <c r="K98" s="85">
        <f t="shared" ref="K98:K101" si="16">I98*J98</f>
        <v>510</v>
      </c>
      <c r="L98" s="8">
        <v>1985</v>
      </c>
      <c r="M98" s="262">
        <f t="shared" ref="M98:M124" si="17">K98*L98</f>
        <v>1012350</v>
      </c>
      <c r="N98" s="4" t="s">
        <v>258</v>
      </c>
    </row>
    <row r="99" spans="1:14" s="4" customFormat="1" ht="46" customHeight="1" x14ac:dyDescent="0.2">
      <c r="A99" s="167">
        <f t="shared" si="12"/>
        <v>95</v>
      </c>
      <c r="B99" s="217" t="s">
        <v>61</v>
      </c>
      <c r="C99" s="230" t="s">
        <v>121</v>
      </c>
      <c r="D99" s="230" t="s">
        <v>254</v>
      </c>
      <c r="E99" s="230" t="s">
        <v>192</v>
      </c>
      <c r="F99" s="83" t="s">
        <v>147</v>
      </c>
      <c r="G99" s="231"/>
      <c r="H99" s="83" t="s">
        <v>3</v>
      </c>
      <c r="I99" s="3">
        <v>281</v>
      </c>
      <c r="J99" s="3">
        <v>7</v>
      </c>
      <c r="K99" s="85">
        <f t="shared" si="16"/>
        <v>1967</v>
      </c>
      <c r="L99" s="8">
        <v>498</v>
      </c>
      <c r="M99" s="262">
        <f t="shared" si="17"/>
        <v>979566</v>
      </c>
      <c r="N99" s="268" t="s">
        <v>266</v>
      </c>
    </row>
    <row r="100" spans="1:14" s="4" customFormat="1" ht="189" customHeight="1" x14ac:dyDescent="0.2">
      <c r="A100" s="167">
        <f t="shared" si="12"/>
        <v>96</v>
      </c>
      <c r="B100" s="217"/>
      <c r="C100" s="219"/>
      <c r="D100" s="219"/>
      <c r="E100" s="219"/>
      <c r="F100" s="83" t="s">
        <v>4</v>
      </c>
      <c r="G100" s="231"/>
      <c r="H100" s="83" t="s">
        <v>3</v>
      </c>
      <c r="I100" s="3">
        <v>562</v>
      </c>
      <c r="J100" s="3">
        <v>1.5</v>
      </c>
      <c r="K100" s="85">
        <f t="shared" si="16"/>
        <v>843</v>
      </c>
      <c r="L100" s="8">
        <v>1288</v>
      </c>
      <c r="M100" s="262">
        <f t="shared" si="17"/>
        <v>1085784</v>
      </c>
      <c r="N100" s="3" t="s">
        <v>257</v>
      </c>
    </row>
    <row r="101" spans="1:14" s="4" customFormat="1" ht="86" customHeight="1" x14ac:dyDescent="0.2">
      <c r="A101" s="167">
        <f t="shared" si="12"/>
        <v>97</v>
      </c>
      <c r="B101" s="166" t="s">
        <v>61</v>
      </c>
      <c r="C101" s="83" t="s">
        <v>123</v>
      </c>
      <c r="D101" s="83" t="s">
        <v>254</v>
      </c>
      <c r="E101" s="83" t="s">
        <v>124</v>
      </c>
      <c r="F101" s="83" t="s">
        <v>18</v>
      </c>
      <c r="G101" s="219"/>
      <c r="H101" s="83" t="s">
        <v>3</v>
      </c>
      <c r="I101" s="3">
        <v>700</v>
      </c>
      <c r="J101" s="3">
        <v>6.3</v>
      </c>
      <c r="K101" s="85">
        <f t="shared" si="16"/>
        <v>4410</v>
      </c>
      <c r="L101" s="8">
        <v>435</v>
      </c>
      <c r="M101" s="262">
        <f t="shared" si="17"/>
        <v>1918350</v>
      </c>
      <c r="N101" s="268" t="s">
        <v>266</v>
      </c>
    </row>
    <row r="102" spans="1:14" s="4" customFormat="1" ht="155" customHeight="1" x14ac:dyDescent="0.2">
      <c r="A102" s="167">
        <f t="shared" si="12"/>
        <v>98</v>
      </c>
      <c r="B102" s="217" t="s">
        <v>61</v>
      </c>
      <c r="C102" s="220" t="s">
        <v>69</v>
      </c>
      <c r="D102" s="230" t="s">
        <v>254</v>
      </c>
      <c r="E102" s="220" t="s">
        <v>70</v>
      </c>
      <c r="F102" s="83" t="s">
        <v>1</v>
      </c>
      <c r="G102" s="230" t="s">
        <v>2</v>
      </c>
      <c r="H102" s="83" t="s">
        <v>3</v>
      </c>
      <c r="I102" s="3"/>
      <c r="J102" s="3"/>
      <c r="K102" s="85">
        <v>795.87</v>
      </c>
      <c r="L102" s="8">
        <v>2081</v>
      </c>
      <c r="M102" s="262">
        <f t="shared" si="17"/>
        <v>1656205.47</v>
      </c>
      <c r="N102" s="3" t="s">
        <v>256</v>
      </c>
    </row>
    <row r="103" spans="1:14" s="4" customFormat="1" ht="167" customHeight="1" x14ac:dyDescent="0.2">
      <c r="A103" s="167">
        <f t="shared" si="12"/>
        <v>99</v>
      </c>
      <c r="B103" s="217"/>
      <c r="C103" s="220"/>
      <c r="D103" s="231"/>
      <c r="E103" s="220"/>
      <c r="F103" s="83" t="s">
        <v>4</v>
      </c>
      <c r="G103" s="231"/>
      <c r="H103" s="83" t="s">
        <v>3</v>
      </c>
      <c r="I103" s="3"/>
      <c r="J103" s="3"/>
      <c r="K103" s="85">
        <v>289.62</v>
      </c>
      <c r="L103" s="8">
        <v>975</v>
      </c>
      <c r="M103" s="262">
        <f t="shared" si="17"/>
        <v>282379.5</v>
      </c>
      <c r="N103" s="3" t="s">
        <v>257</v>
      </c>
    </row>
    <row r="104" spans="1:14" s="4" customFormat="1" ht="142" customHeight="1" x14ac:dyDescent="0.2">
      <c r="A104" s="167">
        <f t="shared" si="12"/>
        <v>100</v>
      </c>
      <c r="B104" s="217"/>
      <c r="C104" s="220"/>
      <c r="D104" s="231"/>
      <c r="E104" s="220"/>
      <c r="F104" s="83" t="s">
        <v>5</v>
      </c>
      <c r="G104" s="231"/>
      <c r="H104" s="83" t="s">
        <v>6</v>
      </c>
      <c r="I104" s="3"/>
      <c r="J104" s="3"/>
      <c r="K104" s="85">
        <v>155.27000000000001</v>
      </c>
      <c r="L104" s="8">
        <v>1812</v>
      </c>
      <c r="M104" s="262">
        <f t="shared" si="17"/>
        <v>281349.24</v>
      </c>
      <c r="N104" s="4" t="s">
        <v>258</v>
      </c>
    </row>
    <row r="105" spans="1:14" s="4" customFormat="1" ht="179" customHeight="1" x14ac:dyDescent="0.2">
      <c r="A105" s="167">
        <f t="shared" si="12"/>
        <v>101</v>
      </c>
      <c r="B105" s="217"/>
      <c r="C105" s="220"/>
      <c r="D105" s="219"/>
      <c r="E105" s="220"/>
      <c r="F105" s="83" t="s">
        <v>7</v>
      </c>
      <c r="G105" s="231"/>
      <c r="H105" s="83" t="s">
        <v>6</v>
      </c>
      <c r="I105" s="3"/>
      <c r="J105" s="3"/>
      <c r="K105" s="85">
        <v>296.22000000000003</v>
      </c>
      <c r="L105" s="8">
        <v>1064</v>
      </c>
      <c r="M105" s="262">
        <f t="shared" si="17"/>
        <v>315178.08</v>
      </c>
      <c r="N105" s="3" t="s">
        <v>259</v>
      </c>
    </row>
    <row r="106" spans="1:14" s="4" customFormat="1" ht="146" customHeight="1" x14ac:dyDescent="0.2">
      <c r="A106" s="167">
        <f t="shared" si="12"/>
        <v>102</v>
      </c>
      <c r="B106" s="217" t="s">
        <v>61</v>
      </c>
      <c r="C106" s="220" t="s">
        <v>62</v>
      </c>
      <c r="D106" s="230" t="s">
        <v>254</v>
      </c>
      <c r="E106" s="220" t="s">
        <v>63</v>
      </c>
      <c r="F106" s="83" t="s">
        <v>1</v>
      </c>
      <c r="G106" s="231"/>
      <c r="H106" s="83" t="s">
        <v>3</v>
      </c>
      <c r="I106" s="3"/>
      <c r="J106" s="3"/>
      <c r="K106" s="85">
        <v>1794.15</v>
      </c>
      <c r="L106" s="8">
        <v>2081</v>
      </c>
      <c r="M106" s="262">
        <f t="shared" si="17"/>
        <v>3733626.1500000004</v>
      </c>
      <c r="N106" s="3" t="s">
        <v>256</v>
      </c>
    </row>
    <row r="107" spans="1:14" s="4" customFormat="1" ht="189" customHeight="1" x14ac:dyDescent="0.2">
      <c r="A107" s="167">
        <f t="shared" si="12"/>
        <v>103</v>
      </c>
      <c r="B107" s="217"/>
      <c r="C107" s="220"/>
      <c r="D107" s="231"/>
      <c r="E107" s="220"/>
      <c r="F107" s="83" t="s">
        <v>4</v>
      </c>
      <c r="G107" s="231"/>
      <c r="H107" s="83" t="s">
        <v>3</v>
      </c>
      <c r="I107" s="3"/>
      <c r="J107" s="3"/>
      <c r="K107" s="85">
        <v>781.56</v>
      </c>
      <c r="L107" s="8">
        <v>975</v>
      </c>
      <c r="M107" s="262">
        <f t="shared" si="17"/>
        <v>762021</v>
      </c>
      <c r="N107" s="3" t="s">
        <v>257</v>
      </c>
    </row>
    <row r="108" spans="1:14" s="4" customFormat="1" ht="133" customHeight="1" x14ac:dyDescent="0.2">
      <c r="A108" s="167">
        <f t="shared" si="12"/>
        <v>104</v>
      </c>
      <c r="B108" s="217"/>
      <c r="C108" s="220"/>
      <c r="D108" s="231"/>
      <c r="E108" s="220"/>
      <c r="F108" s="83" t="s">
        <v>5</v>
      </c>
      <c r="G108" s="231"/>
      <c r="H108" s="83" t="s">
        <v>6</v>
      </c>
      <c r="I108" s="3"/>
      <c r="J108" s="3"/>
      <c r="K108" s="85">
        <v>262</v>
      </c>
      <c r="L108" s="8">
        <v>1812</v>
      </c>
      <c r="M108" s="262">
        <f t="shared" si="17"/>
        <v>474744</v>
      </c>
      <c r="N108" s="4" t="s">
        <v>258</v>
      </c>
    </row>
    <row r="109" spans="1:14" s="4" customFormat="1" ht="189" customHeight="1" x14ac:dyDescent="0.2">
      <c r="A109" s="167">
        <f t="shared" si="12"/>
        <v>105</v>
      </c>
      <c r="B109" s="217"/>
      <c r="C109" s="220"/>
      <c r="D109" s="219"/>
      <c r="E109" s="220"/>
      <c r="F109" s="83" t="s">
        <v>7</v>
      </c>
      <c r="G109" s="231"/>
      <c r="H109" s="83" t="s">
        <v>6</v>
      </c>
      <c r="I109" s="3"/>
      <c r="J109" s="3"/>
      <c r="K109" s="85">
        <v>441.78</v>
      </c>
      <c r="L109" s="8">
        <v>1064</v>
      </c>
      <c r="M109" s="262">
        <f t="shared" si="17"/>
        <v>470053.92</v>
      </c>
      <c r="N109" s="3" t="s">
        <v>259</v>
      </c>
    </row>
    <row r="110" spans="1:14" s="4" customFormat="1" ht="167" customHeight="1" x14ac:dyDescent="0.2">
      <c r="A110" s="167">
        <f t="shared" si="12"/>
        <v>106</v>
      </c>
      <c r="B110" s="217" t="s">
        <v>61</v>
      </c>
      <c r="C110" s="220" t="s">
        <v>65</v>
      </c>
      <c r="D110" s="230" t="s">
        <v>254</v>
      </c>
      <c r="E110" s="220" t="s">
        <v>66</v>
      </c>
      <c r="F110" s="83" t="s">
        <v>1</v>
      </c>
      <c r="G110" s="231"/>
      <c r="H110" s="83" t="s">
        <v>3</v>
      </c>
      <c r="I110" s="3"/>
      <c r="J110" s="3"/>
      <c r="K110" s="85">
        <v>131.75</v>
      </c>
      <c r="L110" s="8">
        <v>2081</v>
      </c>
      <c r="M110" s="262">
        <f t="shared" si="17"/>
        <v>274171.75</v>
      </c>
      <c r="N110" s="3" t="s">
        <v>256</v>
      </c>
    </row>
    <row r="111" spans="1:14" s="4" customFormat="1" ht="186" customHeight="1" x14ac:dyDescent="0.2">
      <c r="A111" s="167">
        <f t="shared" si="12"/>
        <v>107</v>
      </c>
      <c r="B111" s="217"/>
      <c r="C111" s="220"/>
      <c r="D111" s="231"/>
      <c r="E111" s="220"/>
      <c r="F111" s="83" t="s">
        <v>4</v>
      </c>
      <c r="G111" s="231"/>
      <c r="H111" s="83" t="s">
        <v>3</v>
      </c>
      <c r="I111" s="3"/>
      <c r="J111" s="3"/>
      <c r="K111" s="85">
        <v>51.48</v>
      </c>
      <c r="L111" s="8">
        <v>975</v>
      </c>
      <c r="M111" s="262">
        <f t="shared" si="17"/>
        <v>50193</v>
      </c>
      <c r="N111" s="3" t="s">
        <v>257</v>
      </c>
    </row>
    <row r="112" spans="1:14" s="4" customFormat="1" ht="160" customHeight="1" x14ac:dyDescent="0.2">
      <c r="A112" s="167">
        <f t="shared" si="12"/>
        <v>108</v>
      </c>
      <c r="B112" s="217"/>
      <c r="C112" s="220"/>
      <c r="D112" s="231"/>
      <c r="E112" s="220"/>
      <c r="F112" s="83" t="s">
        <v>5</v>
      </c>
      <c r="G112" s="231"/>
      <c r="H112" s="83" t="s">
        <v>6</v>
      </c>
      <c r="I112" s="3"/>
      <c r="J112" s="3"/>
      <c r="K112" s="85">
        <v>21.32</v>
      </c>
      <c r="L112" s="8">
        <v>1812</v>
      </c>
      <c r="M112" s="262">
        <f t="shared" si="17"/>
        <v>38631.840000000004</v>
      </c>
      <c r="N112" s="4" t="s">
        <v>258</v>
      </c>
    </row>
    <row r="113" spans="1:14" s="4" customFormat="1" ht="206" customHeight="1" x14ac:dyDescent="0.2">
      <c r="A113" s="167">
        <f t="shared" si="12"/>
        <v>109</v>
      </c>
      <c r="B113" s="217"/>
      <c r="C113" s="220"/>
      <c r="D113" s="219"/>
      <c r="E113" s="220"/>
      <c r="F113" s="83" t="s">
        <v>7</v>
      </c>
      <c r="G113" s="231"/>
      <c r="H113" s="83" t="s">
        <v>6</v>
      </c>
      <c r="I113" s="3"/>
      <c r="J113" s="3"/>
      <c r="K113" s="85">
        <v>22.65</v>
      </c>
      <c r="L113" s="8">
        <v>1064</v>
      </c>
      <c r="M113" s="262">
        <f t="shared" si="17"/>
        <v>24099.599999999999</v>
      </c>
      <c r="N113" s="3" t="s">
        <v>259</v>
      </c>
    </row>
    <row r="114" spans="1:14" s="4" customFormat="1" ht="157" customHeight="1" x14ac:dyDescent="0.2">
      <c r="A114" s="167">
        <f t="shared" si="12"/>
        <v>110</v>
      </c>
      <c r="B114" s="217" t="s">
        <v>61</v>
      </c>
      <c r="C114" s="220" t="s">
        <v>117</v>
      </c>
      <c r="D114" s="230" t="s">
        <v>254</v>
      </c>
      <c r="E114" s="220" t="s">
        <v>71</v>
      </c>
      <c r="F114" s="83" t="s">
        <v>1</v>
      </c>
      <c r="G114" s="231"/>
      <c r="H114" s="83" t="s">
        <v>3</v>
      </c>
      <c r="I114" s="3"/>
      <c r="J114" s="3"/>
      <c r="K114" s="85">
        <v>1652.8</v>
      </c>
      <c r="L114" s="8">
        <v>2081</v>
      </c>
      <c r="M114" s="262">
        <f t="shared" si="17"/>
        <v>3439476.8</v>
      </c>
      <c r="N114" s="3" t="s">
        <v>256</v>
      </c>
    </row>
    <row r="115" spans="1:14" s="4" customFormat="1" ht="173" customHeight="1" x14ac:dyDescent="0.2">
      <c r="A115" s="167">
        <f t="shared" si="12"/>
        <v>111</v>
      </c>
      <c r="B115" s="217"/>
      <c r="C115" s="220"/>
      <c r="D115" s="231"/>
      <c r="E115" s="220"/>
      <c r="F115" s="83" t="s">
        <v>4</v>
      </c>
      <c r="G115" s="231"/>
      <c r="H115" s="83" t="s">
        <v>3</v>
      </c>
      <c r="I115" s="3"/>
      <c r="J115" s="3"/>
      <c r="K115" s="85">
        <v>588.15</v>
      </c>
      <c r="L115" s="8">
        <v>975</v>
      </c>
      <c r="M115" s="262">
        <f t="shared" si="17"/>
        <v>573446.25</v>
      </c>
      <c r="N115" s="3" t="s">
        <v>257</v>
      </c>
    </row>
    <row r="116" spans="1:14" s="4" customFormat="1" ht="145" customHeight="1" x14ac:dyDescent="0.2">
      <c r="A116" s="167">
        <f t="shared" si="12"/>
        <v>112</v>
      </c>
      <c r="B116" s="217"/>
      <c r="C116" s="220"/>
      <c r="D116" s="231"/>
      <c r="E116" s="220"/>
      <c r="F116" s="83" t="s">
        <v>5</v>
      </c>
      <c r="G116" s="231"/>
      <c r="H116" s="83" t="s">
        <v>6</v>
      </c>
      <c r="I116" s="3"/>
      <c r="J116" s="3"/>
      <c r="K116" s="85">
        <v>254</v>
      </c>
      <c r="L116" s="8">
        <v>1812</v>
      </c>
      <c r="M116" s="262">
        <f t="shared" si="17"/>
        <v>460248</v>
      </c>
      <c r="N116" s="4" t="s">
        <v>258</v>
      </c>
    </row>
    <row r="117" spans="1:14" s="4" customFormat="1" ht="221" customHeight="1" x14ac:dyDescent="0.2">
      <c r="A117" s="167">
        <f t="shared" si="12"/>
        <v>113</v>
      </c>
      <c r="B117" s="217"/>
      <c r="C117" s="220"/>
      <c r="D117" s="219"/>
      <c r="E117" s="220"/>
      <c r="F117" s="83" t="s">
        <v>7</v>
      </c>
      <c r="G117" s="231"/>
      <c r="H117" s="83" t="s">
        <v>6</v>
      </c>
      <c r="I117" s="3"/>
      <c r="J117" s="3"/>
      <c r="K117" s="85">
        <v>498.18</v>
      </c>
      <c r="L117" s="8">
        <v>1064</v>
      </c>
      <c r="M117" s="262">
        <f t="shared" si="17"/>
        <v>530063.52</v>
      </c>
      <c r="N117" s="3" t="s">
        <v>259</v>
      </c>
    </row>
    <row r="118" spans="1:14" s="4" customFormat="1" ht="128" customHeight="1" x14ac:dyDescent="0.2">
      <c r="A118" s="167">
        <f t="shared" si="12"/>
        <v>114</v>
      </c>
      <c r="B118" s="217" t="s">
        <v>61</v>
      </c>
      <c r="C118" s="220" t="s">
        <v>169</v>
      </c>
      <c r="D118" s="230" t="s">
        <v>254</v>
      </c>
      <c r="E118" s="220" t="s">
        <v>72</v>
      </c>
      <c r="F118" s="83" t="s">
        <v>1</v>
      </c>
      <c r="G118" s="231"/>
      <c r="H118" s="83" t="s">
        <v>3</v>
      </c>
      <c r="I118" s="3"/>
      <c r="J118" s="3"/>
      <c r="K118" s="85">
        <v>381</v>
      </c>
      <c r="L118" s="8">
        <v>2081</v>
      </c>
      <c r="M118" s="262">
        <f t="shared" si="17"/>
        <v>792861</v>
      </c>
      <c r="N118" s="268" t="s">
        <v>256</v>
      </c>
    </row>
    <row r="119" spans="1:14" s="4" customFormat="1" ht="154" customHeight="1" x14ac:dyDescent="0.2">
      <c r="A119" s="167">
        <f t="shared" si="12"/>
        <v>115</v>
      </c>
      <c r="B119" s="217"/>
      <c r="C119" s="220"/>
      <c r="D119" s="231"/>
      <c r="E119" s="220"/>
      <c r="F119" s="83" t="s">
        <v>4</v>
      </c>
      <c r="G119" s="231"/>
      <c r="H119" s="83" t="s">
        <v>3</v>
      </c>
      <c r="I119" s="3"/>
      <c r="J119" s="3"/>
      <c r="K119" s="85">
        <v>127</v>
      </c>
      <c r="L119" s="8">
        <v>975</v>
      </c>
      <c r="M119" s="262">
        <f t="shared" si="17"/>
        <v>123825</v>
      </c>
      <c r="N119" s="3" t="s">
        <v>257</v>
      </c>
    </row>
    <row r="120" spans="1:14" s="4" customFormat="1" ht="144" customHeight="1" x14ac:dyDescent="0.2">
      <c r="A120" s="167">
        <f t="shared" si="12"/>
        <v>116</v>
      </c>
      <c r="B120" s="217"/>
      <c r="C120" s="220"/>
      <c r="D120" s="231"/>
      <c r="E120" s="220"/>
      <c r="F120" s="83" t="s">
        <v>5</v>
      </c>
      <c r="G120" s="231"/>
      <c r="H120" s="83" t="s">
        <v>6</v>
      </c>
      <c r="I120" s="3"/>
      <c r="J120" s="3"/>
      <c r="K120" s="85">
        <v>63.5</v>
      </c>
      <c r="L120" s="8">
        <v>1812</v>
      </c>
      <c r="M120" s="262">
        <f t="shared" si="17"/>
        <v>115062</v>
      </c>
      <c r="N120" s="4" t="s">
        <v>258</v>
      </c>
    </row>
    <row r="121" spans="1:14" s="4" customFormat="1" ht="152" customHeight="1" x14ac:dyDescent="0.2">
      <c r="A121" s="167">
        <f t="shared" si="12"/>
        <v>117</v>
      </c>
      <c r="B121" s="217"/>
      <c r="C121" s="220"/>
      <c r="D121" s="219"/>
      <c r="E121" s="220"/>
      <c r="F121" s="83" t="s">
        <v>7</v>
      </c>
      <c r="G121" s="219"/>
      <c r="H121" s="83" t="s">
        <v>6</v>
      </c>
      <c r="I121" s="3"/>
      <c r="J121" s="3"/>
      <c r="K121" s="85">
        <v>127</v>
      </c>
      <c r="L121" s="8">
        <v>1064</v>
      </c>
      <c r="M121" s="262">
        <f t="shared" si="17"/>
        <v>135128</v>
      </c>
      <c r="N121" s="3" t="s">
        <v>259</v>
      </c>
    </row>
    <row r="122" spans="1:14" s="4" customFormat="1" ht="135" customHeight="1" x14ac:dyDescent="0.2">
      <c r="A122" s="167">
        <f t="shared" si="12"/>
        <v>118</v>
      </c>
      <c r="B122" s="217" t="s">
        <v>61</v>
      </c>
      <c r="C122" s="220" t="s">
        <v>168</v>
      </c>
      <c r="D122" s="230" t="s">
        <v>254</v>
      </c>
      <c r="E122" s="220" t="s">
        <v>73</v>
      </c>
      <c r="F122" s="83" t="s">
        <v>1</v>
      </c>
      <c r="G122" s="230" t="s">
        <v>2</v>
      </c>
      <c r="H122" s="83" t="s">
        <v>3</v>
      </c>
      <c r="I122" s="3"/>
      <c r="J122" s="3"/>
      <c r="K122" s="85">
        <v>499.62</v>
      </c>
      <c r="L122" s="8">
        <v>2081</v>
      </c>
      <c r="M122" s="262">
        <f t="shared" si="17"/>
        <v>1039709.22</v>
      </c>
      <c r="N122" s="268" t="s">
        <v>256</v>
      </c>
    </row>
    <row r="123" spans="1:14" s="4" customFormat="1" ht="173" customHeight="1" x14ac:dyDescent="0.2">
      <c r="A123" s="167">
        <f t="shared" si="12"/>
        <v>119</v>
      </c>
      <c r="B123" s="217"/>
      <c r="C123" s="220"/>
      <c r="D123" s="231"/>
      <c r="E123" s="220"/>
      <c r="F123" s="83" t="s">
        <v>4</v>
      </c>
      <c r="G123" s="231"/>
      <c r="H123" s="83" t="s">
        <v>3</v>
      </c>
      <c r="I123" s="3"/>
      <c r="J123" s="3"/>
      <c r="K123" s="85">
        <v>307.60000000000002</v>
      </c>
      <c r="L123" s="8">
        <v>975</v>
      </c>
      <c r="M123" s="262">
        <f t="shared" si="17"/>
        <v>299910</v>
      </c>
      <c r="N123" s="3" t="s">
        <v>257</v>
      </c>
    </row>
    <row r="124" spans="1:14" s="4" customFormat="1" ht="139" customHeight="1" x14ac:dyDescent="0.2">
      <c r="A124" s="167">
        <f t="shared" si="12"/>
        <v>120</v>
      </c>
      <c r="B124" s="217"/>
      <c r="C124" s="220"/>
      <c r="D124" s="231"/>
      <c r="E124" s="220"/>
      <c r="F124" s="83" t="s">
        <v>5</v>
      </c>
      <c r="G124" s="231"/>
      <c r="H124" s="83" t="s">
        <v>6</v>
      </c>
      <c r="I124" s="3"/>
      <c r="J124" s="3"/>
      <c r="K124" s="85">
        <v>75.7</v>
      </c>
      <c r="L124" s="8">
        <v>1812</v>
      </c>
      <c r="M124" s="262">
        <f t="shared" si="17"/>
        <v>137168.4</v>
      </c>
      <c r="N124" s="4" t="s">
        <v>258</v>
      </c>
    </row>
    <row r="125" spans="1:14" s="4" customFormat="1" ht="261" customHeight="1" x14ac:dyDescent="0.2">
      <c r="A125" s="167">
        <f t="shared" si="12"/>
        <v>121</v>
      </c>
      <c r="B125" s="217"/>
      <c r="C125" s="220"/>
      <c r="D125" s="219"/>
      <c r="E125" s="220"/>
      <c r="F125" s="83" t="s">
        <v>7</v>
      </c>
      <c r="G125" s="231"/>
      <c r="H125" s="83" t="s">
        <v>6</v>
      </c>
      <c r="I125" s="3"/>
      <c r="J125" s="3"/>
      <c r="K125" s="85">
        <v>151.4</v>
      </c>
      <c r="L125" s="8">
        <v>1064</v>
      </c>
      <c r="M125" s="262">
        <f t="shared" ref="M125:M145" si="18">K125*L125</f>
        <v>161089.60000000001</v>
      </c>
      <c r="N125" s="3" t="s">
        <v>259</v>
      </c>
    </row>
    <row r="126" spans="1:14" s="4" customFormat="1" ht="129" customHeight="1" x14ac:dyDescent="0.2">
      <c r="A126" s="167">
        <f t="shared" si="12"/>
        <v>122</v>
      </c>
      <c r="B126" s="217" t="s">
        <v>61</v>
      </c>
      <c r="C126" s="220" t="s">
        <v>69</v>
      </c>
      <c r="D126" s="230" t="s">
        <v>254</v>
      </c>
      <c r="E126" s="220" t="s">
        <v>74</v>
      </c>
      <c r="F126" s="83" t="s">
        <v>1</v>
      </c>
      <c r="G126" s="231"/>
      <c r="H126" s="83" t="s">
        <v>3</v>
      </c>
      <c r="I126" s="3"/>
      <c r="J126" s="3"/>
      <c r="K126" s="85">
        <v>897.1</v>
      </c>
      <c r="L126" s="8">
        <v>2081</v>
      </c>
      <c r="M126" s="262">
        <f t="shared" si="18"/>
        <v>1866865.1</v>
      </c>
      <c r="N126" s="268" t="s">
        <v>256</v>
      </c>
    </row>
    <row r="127" spans="1:14" s="4" customFormat="1" ht="147" customHeight="1" x14ac:dyDescent="0.2">
      <c r="A127" s="167">
        <f t="shared" si="12"/>
        <v>123</v>
      </c>
      <c r="B127" s="217"/>
      <c r="C127" s="220"/>
      <c r="D127" s="231"/>
      <c r="E127" s="220"/>
      <c r="F127" s="83" t="s">
        <v>4</v>
      </c>
      <c r="G127" s="231"/>
      <c r="H127" s="83" t="s">
        <v>3</v>
      </c>
      <c r="I127" s="3"/>
      <c r="J127" s="3"/>
      <c r="K127" s="85">
        <v>422</v>
      </c>
      <c r="L127" s="8">
        <v>975</v>
      </c>
      <c r="M127" s="262">
        <f t="shared" si="18"/>
        <v>411450</v>
      </c>
      <c r="N127" s="3" t="s">
        <v>257</v>
      </c>
    </row>
    <row r="128" spans="1:14" s="4" customFormat="1" ht="176" customHeight="1" x14ac:dyDescent="0.2">
      <c r="A128" s="167">
        <f t="shared" si="12"/>
        <v>124</v>
      </c>
      <c r="B128" s="217"/>
      <c r="C128" s="220"/>
      <c r="D128" s="231"/>
      <c r="E128" s="220"/>
      <c r="F128" s="83" t="s">
        <v>5</v>
      </c>
      <c r="G128" s="231"/>
      <c r="H128" s="83" t="s">
        <v>6</v>
      </c>
      <c r="I128" s="3"/>
      <c r="J128" s="3"/>
      <c r="K128" s="85">
        <v>116.25</v>
      </c>
      <c r="L128" s="8">
        <v>1812</v>
      </c>
      <c r="M128" s="262">
        <f t="shared" si="18"/>
        <v>210645</v>
      </c>
      <c r="N128" s="4" t="s">
        <v>258</v>
      </c>
    </row>
    <row r="129" spans="1:14" s="4" customFormat="1" ht="198" customHeight="1" x14ac:dyDescent="0.2">
      <c r="A129" s="167">
        <f t="shared" si="12"/>
        <v>125</v>
      </c>
      <c r="B129" s="217"/>
      <c r="C129" s="220"/>
      <c r="D129" s="219"/>
      <c r="E129" s="220"/>
      <c r="F129" s="83" t="s">
        <v>7</v>
      </c>
      <c r="G129" s="231"/>
      <c r="H129" s="83" t="s">
        <v>6</v>
      </c>
      <c r="I129" s="3"/>
      <c r="J129" s="3"/>
      <c r="K129" s="85">
        <v>205.13</v>
      </c>
      <c r="L129" s="8">
        <v>1064</v>
      </c>
      <c r="M129" s="262">
        <f t="shared" si="18"/>
        <v>218258.32</v>
      </c>
      <c r="N129" s="3" t="s">
        <v>259</v>
      </c>
    </row>
    <row r="130" spans="1:14" s="4" customFormat="1" ht="138" customHeight="1" x14ac:dyDescent="0.2">
      <c r="A130" s="167">
        <f t="shared" si="12"/>
        <v>126</v>
      </c>
      <c r="B130" s="217" t="s">
        <v>61</v>
      </c>
      <c r="C130" s="220" t="s">
        <v>62</v>
      </c>
      <c r="D130" s="230" t="s">
        <v>254</v>
      </c>
      <c r="E130" s="220" t="s">
        <v>75</v>
      </c>
      <c r="F130" s="83" t="s">
        <v>1</v>
      </c>
      <c r="G130" s="231"/>
      <c r="H130" s="83" t="s">
        <v>3</v>
      </c>
      <c r="I130" s="3"/>
      <c r="J130" s="3"/>
      <c r="K130" s="85">
        <v>728.8</v>
      </c>
      <c r="L130" s="8">
        <v>2081</v>
      </c>
      <c r="M130" s="262">
        <f t="shared" si="18"/>
        <v>1516632.7999999998</v>
      </c>
      <c r="N130" s="268" t="s">
        <v>256</v>
      </c>
    </row>
    <row r="131" spans="1:14" s="4" customFormat="1" ht="167" customHeight="1" x14ac:dyDescent="0.2">
      <c r="A131" s="167">
        <f t="shared" si="12"/>
        <v>127</v>
      </c>
      <c r="B131" s="217"/>
      <c r="C131" s="220"/>
      <c r="D131" s="231"/>
      <c r="E131" s="220"/>
      <c r="F131" s="83" t="s">
        <v>4</v>
      </c>
      <c r="G131" s="231"/>
      <c r="H131" s="83" t="s">
        <v>3</v>
      </c>
      <c r="I131" s="3"/>
      <c r="J131" s="3"/>
      <c r="K131" s="85">
        <v>51.48</v>
      </c>
      <c r="L131" s="8">
        <v>975</v>
      </c>
      <c r="M131" s="262">
        <f t="shared" si="18"/>
        <v>50193</v>
      </c>
      <c r="N131" s="3" t="s">
        <v>257</v>
      </c>
    </row>
    <row r="132" spans="1:14" s="4" customFormat="1" ht="167" customHeight="1" x14ac:dyDescent="0.2">
      <c r="A132" s="167">
        <f t="shared" si="12"/>
        <v>128</v>
      </c>
      <c r="B132" s="217"/>
      <c r="C132" s="220"/>
      <c r="D132" s="231"/>
      <c r="E132" s="220"/>
      <c r="F132" s="83" t="s">
        <v>5</v>
      </c>
      <c r="G132" s="231"/>
      <c r="H132" s="83" t="s">
        <v>6</v>
      </c>
      <c r="I132" s="3"/>
      <c r="J132" s="3"/>
      <c r="K132" s="85">
        <v>91.48</v>
      </c>
      <c r="L132" s="8">
        <v>1812</v>
      </c>
      <c r="M132" s="262">
        <f t="shared" si="18"/>
        <v>165761.76</v>
      </c>
      <c r="N132" s="4" t="s">
        <v>258</v>
      </c>
    </row>
    <row r="133" spans="1:14" s="4" customFormat="1" ht="217" customHeight="1" x14ac:dyDescent="0.2">
      <c r="A133" s="167">
        <f t="shared" si="12"/>
        <v>129</v>
      </c>
      <c r="B133" s="217"/>
      <c r="C133" s="220"/>
      <c r="D133" s="219"/>
      <c r="E133" s="220"/>
      <c r="F133" s="83" t="s">
        <v>7</v>
      </c>
      <c r="G133" s="231"/>
      <c r="H133" s="83" t="s">
        <v>6</v>
      </c>
      <c r="I133" s="3"/>
      <c r="J133" s="3"/>
      <c r="K133" s="85">
        <v>169.77</v>
      </c>
      <c r="L133" s="8">
        <v>1064</v>
      </c>
      <c r="M133" s="262">
        <f t="shared" si="18"/>
        <v>180635.28</v>
      </c>
      <c r="N133" s="3" t="s">
        <v>259</v>
      </c>
    </row>
    <row r="134" spans="1:14" s="4" customFormat="1" ht="192" customHeight="1" x14ac:dyDescent="0.2">
      <c r="A134" s="167">
        <f t="shared" si="12"/>
        <v>130</v>
      </c>
      <c r="B134" s="217" t="s">
        <v>61</v>
      </c>
      <c r="C134" s="220" t="s">
        <v>167</v>
      </c>
      <c r="D134" s="230" t="s">
        <v>254</v>
      </c>
      <c r="E134" s="220" t="s">
        <v>77</v>
      </c>
      <c r="F134" s="83" t="s">
        <v>1</v>
      </c>
      <c r="G134" s="231"/>
      <c r="H134" s="83" t="s">
        <v>3</v>
      </c>
      <c r="I134" s="3"/>
      <c r="J134" s="3"/>
      <c r="K134" s="85">
        <v>984.5</v>
      </c>
      <c r="L134" s="8">
        <v>2081</v>
      </c>
      <c r="M134" s="262">
        <f t="shared" si="18"/>
        <v>2048744.5</v>
      </c>
      <c r="N134" s="268" t="s">
        <v>256</v>
      </c>
    </row>
    <row r="135" spans="1:14" s="4" customFormat="1" ht="183" customHeight="1" x14ac:dyDescent="0.2">
      <c r="A135" s="167">
        <f t="shared" ref="A135:A147" si="19">A134+1</f>
        <v>131</v>
      </c>
      <c r="B135" s="217"/>
      <c r="C135" s="220"/>
      <c r="D135" s="231"/>
      <c r="E135" s="220"/>
      <c r="F135" s="83" t="s">
        <v>4</v>
      </c>
      <c r="G135" s="231"/>
      <c r="H135" s="83" t="s">
        <v>3</v>
      </c>
      <c r="I135" s="3"/>
      <c r="J135" s="3"/>
      <c r="K135" s="85">
        <v>474.44</v>
      </c>
      <c r="L135" s="8">
        <v>975</v>
      </c>
      <c r="M135" s="262">
        <f t="shared" si="18"/>
        <v>462579</v>
      </c>
      <c r="N135" s="3" t="s">
        <v>257</v>
      </c>
    </row>
    <row r="136" spans="1:14" s="4" customFormat="1" ht="195" customHeight="1" x14ac:dyDescent="0.2">
      <c r="A136" s="167">
        <f t="shared" si="19"/>
        <v>132</v>
      </c>
      <c r="B136" s="217"/>
      <c r="C136" s="220"/>
      <c r="D136" s="231"/>
      <c r="E136" s="220"/>
      <c r="F136" s="83" t="s">
        <v>5</v>
      </c>
      <c r="G136" s="231"/>
      <c r="H136" s="83" t="s">
        <v>6</v>
      </c>
      <c r="I136" s="3"/>
      <c r="J136" s="3"/>
      <c r="K136" s="85">
        <v>116.5</v>
      </c>
      <c r="L136" s="8">
        <v>1812</v>
      </c>
      <c r="M136" s="262">
        <f t="shared" si="18"/>
        <v>211098</v>
      </c>
      <c r="N136" s="4" t="s">
        <v>258</v>
      </c>
    </row>
    <row r="137" spans="1:14" s="4" customFormat="1" ht="200" customHeight="1" x14ac:dyDescent="0.2">
      <c r="A137" s="167">
        <f t="shared" si="19"/>
        <v>133</v>
      </c>
      <c r="B137" s="217"/>
      <c r="C137" s="220"/>
      <c r="D137" s="219"/>
      <c r="E137" s="220"/>
      <c r="F137" s="83" t="s">
        <v>7</v>
      </c>
      <c r="G137" s="231"/>
      <c r="H137" s="83" t="s">
        <v>6</v>
      </c>
      <c r="I137" s="3"/>
      <c r="J137" s="3"/>
      <c r="K137" s="85">
        <v>225.26</v>
      </c>
      <c r="L137" s="8">
        <v>1064</v>
      </c>
      <c r="M137" s="262">
        <f t="shared" si="18"/>
        <v>239676.63999999998</v>
      </c>
      <c r="N137" s="3" t="s">
        <v>259</v>
      </c>
    </row>
    <row r="138" spans="1:14" s="4" customFormat="1" ht="170" customHeight="1" x14ac:dyDescent="0.2">
      <c r="A138" s="167">
        <f t="shared" si="19"/>
        <v>134</v>
      </c>
      <c r="B138" s="217" t="s">
        <v>61</v>
      </c>
      <c r="C138" s="220" t="s">
        <v>65</v>
      </c>
      <c r="D138" s="230" t="s">
        <v>254</v>
      </c>
      <c r="E138" s="220" t="s">
        <v>78</v>
      </c>
      <c r="F138" s="83" t="s">
        <v>1</v>
      </c>
      <c r="G138" s="231"/>
      <c r="H138" s="83" t="s">
        <v>3</v>
      </c>
      <c r="I138" s="3"/>
      <c r="J138" s="3"/>
      <c r="K138" s="85">
        <v>3949.75</v>
      </c>
      <c r="L138" s="8">
        <v>2081</v>
      </c>
      <c r="M138" s="262">
        <f t="shared" si="18"/>
        <v>8219429.75</v>
      </c>
      <c r="N138" s="268" t="s">
        <v>256</v>
      </c>
    </row>
    <row r="139" spans="1:14" s="4" customFormat="1" ht="188" customHeight="1" x14ac:dyDescent="0.2">
      <c r="A139" s="167">
        <f t="shared" si="19"/>
        <v>135</v>
      </c>
      <c r="B139" s="217"/>
      <c r="C139" s="220"/>
      <c r="D139" s="231"/>
      <c r="E139" s="220"/>
      <c r="F139" s="83" t="s">
        <v>4</v>
      </c>
      <c r="G139" s="231"/>
      <c r="H139" s="83" t="s">
        <v>3</v>
      </c>
      <c r="I139" s="3"/>
      <c r="J139" s="3"/>
      <c r="K139" s="85">
        <v>889.7</v>
      </c>
      <c r="L139" s="8">
        <v>975</v>
      </c>
      <c r="M139" s="262">
        <f t="shared" si="18"/>
        <v>867457.5</v>
      </c>
      <c r="N139" s="3" t="s">
        <v>257</v>
      </c>
    </row>
    <row r="140" spans="1:14" s="4" customFormat="1" ht="212" customHeight="1" x14ac:dyDescent="0.2">
      <c r="A140" s="167">
        <f t="shared" si="19"/>
        <v>136</v>
      </c>
      <c r="B140" s="217"/>
      <c r="C140" s="220"/>
      <c r="D140" s="231"/>
      <c r="E140" s="220"/>
      <c r="F140" s="83" t="s">
        <v>5</v>
      </c>
      <c r="G140" s="231"/>
      <c r="H140" s="83" t="s">
        <v>6</v>
      </c>
      <c r="I140" s="3"/>
      <c r="J140" s="3"/>
      <c r="K140" s="85">
        <v>532.38</v>
      </c>
      <c r="L140" s="8">
        <v>1812</v>
      </c>
      <c r="M140" s="262">
        <f t="shared" si="18"/>
        <v>964672.55999999994</v>
      </c>
      <c r="N140" s="4" t="s">
        <v>258</v>
      </c>
    </row>
    <row r="141" spans="1:14" s="4" customFormat="1" ht="236" customHeight="1" x14ac:dyDescent="0.2">
      <c r="A141" s="167">
        <f t="shared" si="19"/>
        <v>137</v>
      </c>
      <c r="B141" s="217"/>
      <c r="C141" s="220"/>
      <c r="D141" s="219"/>
      <c r="E141" s="220"/>
      <c r="F141" s="83" t="s">
        <v>7</v>
      </c>
      <c r="G141" s="219"/>
      <c r="H141" s="83" t="s">
        <v>6</v>
      </c>
      <c r="I141" s="3"/>
      <c r="J141" s="3"/>
      <c r="K141" s="85">
        <v>486.66</v>
      </c>
      <c r="L141" s="8">
        <v>1064</v>
      </c>
      <c r="M141" s="262">
        <f t="shared" si="18"/>
        <v>517806.24000000005</v>
      </c>
      <c r="N141" s="3" t="s">
        <v>259</v>
      </c>
    </row>
    <row r="142" spans="1:14" s="4" customFormat="1" ht="170" customHeight="1" x14ac:dyDescent="0.2">
      <c r="A142" s="167">
        <f t="shared" si="19"/>
        <v>138</v>
      </c>
      <c r="B142" s="217" t="s">
        <v>61</v>
      </c>
      <c r="C142" s="220" t="s">
        <v>112</v>
      </c>
      <c r="D142" s="230" t="s">
        <v>254</v>
      </c>
      <c r="E142" s="220" t="s">
        <v>114</v>
      </c>
      <c r="F142" s="83" t="s">
        <v>1</v>
      </c>
      <c r="G142" s="220" t="s">
        <v>2</v>
      </c>
      <c r="H142" s="83" t="s">
        <v>3</v>
      </c>
      <c r="I142" s="3">
        <v>275</v>
      </c>
      <c r="J142" s="3">
        <v>7</v>
      </c>
      <c r="K142" s="85">
        <f>I142*J142</f>
        <v>1925</v>
      </c>
      <c r="L142" s="8">
        <v>2081</v>
      </c>
      <c r="M142" s="262">
        <f t="shared" si="18"/>
        <v>4005925</v>
      </c>
      <c r="N142" s="268" t="s">
        <v>256</v>
      </c>
    </row>
    <row r="143" spans="1:14" s="4" customFormat="1" ht="212" customHeight="1" x14ac:dyDescent="0.2">
      <c r="A143" s="167">
        <f t="shared" si="19"/>
        <v>139</v>
      </c>
      <c r="B143" s="217"/>
      <c r="C143" s="220"/>
      <c r="D143" s="231"/>
      <c r="E143" s="220"/>
      <c r="F143" s="83" t="s">
        <v>4</v>
      </c>
      <c r="G143" s="220"/>
      <c r="H143" s="83" t="s">
        <v>3</v>
      </c>
      <c r="I143" s="3">
        <v>275</v>
      </c>
      <c r="J143" s="3">
        <v>3</v>
      </c>
      <c r="K143" s="85">
        <f>I143*J143</f>
        <v>825</v>
      </c>
      <c r="L143" s="8">
        <v>975</v>
      </c>
      <c r="M143" s="262">
        <f t="shared" si="18"/>
        <v>804375</v>
      </c>
      <c r="N143" s="3" t="s">
        <v>257</v>
      </c>
    </row>
    <row r="144" spans="1:14" s="4" customFormat="1" ht="191" customHeight="1" x14ac:dyDescent="0.2">
      <c r="A144" s="167">
        <f t="shared" si="19"/>
        <v>140</v>
      </c>
      <c r="B144" s="217"/>
      <c r="C144" s="220"/>
      <c r="D144" s="231"/>
      <c r="E144" s="220"/>
      <c r="F144" s="83" t="s">
        <v>5</v>
      </c>
      <c r="G144" s="220"/>
      <c r="H144" s="83" t="s">
        <v>6</v>
      </c>
      <c r="I144" s="3">
        <v>275</v>
      </c>
      <c r="J144" s="3">
        <v>1</v>
      </c>
      <c r="K144" s="85">
        <f>I144*J144</f>
        <v>275</v>
      </c>
      <c r="L144" s="8">
        <v>1812</v>
      </c>
      <c r="M144" s="262">
        <f t="shared" si="18"/>
        <v>498300</v>
      </c>
      <c r="N144" s="4" t="s">
        <v>258</v>
      </c>
    </row>
    <row r="145" spans="1:14" s="4" customFormat="1" ht="196" customHeight="1" x14ac:dyDescent="0.2">
      <c r="A145" s="167">
        <f t="shared" si="19"/>
        <v>141</v>
      </c>
      <c r="B145" s="217"/>
      <c r="C145" s="220"/>
      <c r="D145" s="219"/>
      <c r="E145" s="220"/>
      <c r="F145" s="83" t="s">
        <v>7</v>
      </c>
      <c r="G145" s="220"/>
      <c r="H145" s="83" t="s">
        <v>6</v>
      </c>
      <c r="I145" s="3">
        <v>275</v>
      </c>
      <c r="J145" s="3">
        <v>2</v>
      </c>
      <c r="K145" s="85">
        <f>I145*J145</f>
        <v>550</v>
      </c>
      <c r="L145" s="8">
        <v>1064</v>
      </c>
      <c r="M145" s="262">
        <f t="shared" si="18"/>
        <v>585200</v>
      </c>
      <c r="N145" s="3" t="s">
        <v>259</v>
      </c>
    </row>
    <row r="146" spans="1:14" s="4" customFormat="1" ht="159" customHeight="1" x14ac:dyDescent="0.2">
      <c r="A146" s="167">
        <f t="shared" si="19"/>
        <v>142</v>
      </c>
      <c r="B146" s="166" t="s">
        <v>61</v>
      </c>
      <c r="C146" s="83" t="s">
        <v>61</v>
      </c>
      <c r="D146" s="83" t="s">
        <v>254</v>
      </c>
      <c r="E146" s="83" t="s">
        <v>67</v>
      </c>
      <c r="F146" s="83" t="s">
        <v>25</v>
      </c>
      <c r="G146" s="83" t="s">
        <v>110</v>
      </c>
      <c r="H146" s="83" t="s">
        <v>14</v>
      </c>
      <c r="I146" s="3"/>
      <c r="J146" s="3"/>
      <c r="K146" s="85">
        <v>1</v>
      </c>
      <c r="L146" s="8"/>
      <c r="M146" s="262">
        <v>37800000</v>
      </c>
      <c r="N146" s="3" t="s">
        <v>258</v>
      </c>
    </row>
    <row r="147" spans="1:14" s="4" customFormat="1" ht="201" customHeight="1" thickBot="1" x14ac:dyDescent="0.25">
      <c r="A147" s="168">
        <f t="shared" si="19"/>
        <v>143</v>
      </c>
      <c r="B147" s="169" t="s">
        <v>61</v>
      </c>
      <c r="C147" s="101" t="s">
        <v>61</v>
      </c>
      <c r="D147" s="101" t="s">
        <v>254</v>
      </c>
      <c r="E147" s="101" t="s">
        <v>68</v>
      </c>
      <c r="F147" s="101" t="s">
        <v>25</v>
      </c>
      <c r="G147" s="101" t="s">
        <v>110</v>
      </c>
      <c r="H147" s="101" t="s">
        <v>14</v>
      </c>
      <c r="I147" s="102"/>
      <c r="J147" s="102"/>
      <c r="K147" s="103">
        <v>1</v>
      </c>
      <c r="L147" s="104"/>
      <c r="M147" s="264">
        <v>28000000</v>
      </c>
      <c r="N147" s="3" t="s">
        <v>258</v>
      </c>
    </row>
    <row r="148" spans="1:14" ht="16" thickBot="1" x14ac:dyDescent="0.25">
      <c r="C148"/>
      <c r="D148"/>
      <c r="E148"/>
      <c r="F148"/>
      <c r="H148" s="246" t="s">
        <v>239</v>
      </c>
      <c r="I148" s="247"/>
      <c r="J148" s="247"/>
      <c r="K148" s="248"/>
      <c r="L148" s="89"/>
      <c r="M148" s="265">
        <f>SUM(M5:M147)</f>
        <v>224732067.222</v>
      </c>
    </row>
    <row r="149" spans="1:14" x14ac:dyDescent="0.2">
      <c r="M149" s="62"/>
    </row>
    <row r="150" spans="1:14" x14ac:dyDescent="0.2">
      <c r="M150" s="62"/>
    </row>
    <row r="151" spans="1:14" x14ac:dyDescent="0.2">
      <c r="M151" s="62"/>
    </row>
    <row r="152" spans="1:14" x14ac:dyDescent="0.2">
      <c r="M152" s="62"/>
    </row>
    <row r="153" spans="1:14" x14ac:dyDescent="0.2">
      <c r="M153" s="62"/>
    </row>
    <row r="154" spans="1:14" x14ac:dyDescent="0.2">
      <c r="M154" s="62"/>
    </row>
  </sheetData>
  <mergeCells count="157">
    <mergeCell ref="D55:D58"/>
    <mergeCell ref="D60:D61"/>
    <mergeCell ref="D65:D68"/>
    <mergeCell ref="D69:D71"/>
    <mergeCell ref="D76:D78"/>
    <mergeCell ref="D79:D82"/>
    <mergeCell ref="D83:D84"/>
    <mergeCell ref="D91:D93"/>
    <mergeCell ref="D94:D95"/>
    <mergeCell ref="H148:K148"/>
    <mergeCell ref="E91:E93"/>
    <mergeCell ref="E79:E82"/>
    <mergeCell ref="C79:C82"/>
    <mergeCell ref="E83:E84"/>
    <mergeCell ref="C83:C84"/>
    <mergeCell ref="E65:E68"/>
    <mergeCell ref="C65:C68"/>
    <mergeCell ref="C26:C28"/>
    <mergeCell ref="E22:E25"/>
    <mergeCell ref="C22:C25"/>
    <mergeCell ref="E26:E28"/>
    <mergeCell ref="D5:D8"/>
    <mergeCell ref="D10:D11"/>
    <mergeCell ref="D12:D15"/>
    <mergeCell ref="D16:D19"/>
    <mergeCell ref="D22:D25"/>
    <mergeCell ref="D26:D28"/>
    <mergeCell ref="D29:D30"/>
    <mergeCell ref="E31:E32"/>
    <mergeCell ref="E33:E34"/>
    <mergeCell ref="E37:E38"/>
    <mergeCell ref="E35:E36"/>
    <mergeCell ref="B44:B47"/>
    <mergeCell ref="B48:B50"/>
    <mergeCell ref="B51:B54"/>
    <mergeCell ref="B35:B36"/>
    <mergeCell ref="B37:B38"/>
    <mergeCell ref="B39:B42"/>
    <mergeCell ref="C37:C38"/>
    <mergeCell ref="C35:C36"/>
    <mergeCell ref="D31:D32"/>
    <mergeCell ref="D33:D34"/>
    <mergeCell ref="D35:D36"/>
    <mergeCell ref="D37:D38"/>
    <mergeCell ref="D39:D42"/>
    <mergeCell ref="D44:D47"/>
    <mergeCell ref="D48:D50"/>
    <mergeCell ref="D51:D54"/>
    <mergeCell ref="E29:E30"/>
    <mergeCell ref="C29:C30"/>
    <mergeCell ref="C122:C125"/>
    <mergeCell ref="E122:E125"/>
    <mergeCell ref="C126:C129"/>
    <mergeCell ref="E126:E129"/>
    <mergeCell ref="C39:C42"/>
    <mergeCell ref="E39:E42"/>
    <mergeCell ref="E44:E47"/>
    <mergeCell ref="C44:C47"/>
    <mergeCell ref="E51:E54"/>
    <mergeCell ref="C51:C54"/>
    <mergeCell ref="E55:E58"/>
    <mergeCell ref="C55:C58"/>
    <mergeCell ref="E69:E71"/>
    <mergeCell ref="C69:C71"/>
    <mergeCell ref="E76:E78"/>
    <mergeCell ref="C76:C78"/>
    <mergeCell ref="E110:E113"/>
    <mergeCell ref="C114:C117"/>
    <mergeCell ref="E114:E117"/>
    <mergeCell ref="C118:C121"/>
    <mergeCell ref="E118:E121"/>
    <mergeCell ref="E48:E50"/>
    <mergeCell ref="G142:G145"/>
    <mergeCell ref="E142:E145"/>
    <mergeCell ref="C142:C145"/>
    <mergeCell ref="E138:E141"/>
    <mergeCell ref="C138:C141"/>
    <mergeCell ref="C102:C105"/>
    <mergeCell ref="E102:E105"/>
    <mergeCell ref="E106:E109"/>
    <mergeCell ref="C106:C109"/>
    <mergeCell ref="C110:C113"/>
    <mergeCell ref="D102:D105"/>
    <mergeCell ref="D106:D109"/>
    <mergeCell ref="D110:D113"/>
    <mergeCell ref="D114:D117"/>
    <mergeCell ref="D118:D121"/>
    <mergeCell ref="D122:D125"/>
    <mergeCell ref="D126:D129"/>
    <mergeCell ref="D130:D133"/>
    <mergeCell ref="D134:D137"/>
    <mergeCell ref="D138:D141"/>
    <mergeCell ref="D142:D145"/>
    <mergeCell ref="B142:B145"/>
    <mergeCell ref="B138:B141"/>
    <mergeCell ref="B134:B137"/>
    <mergeCell ref="B130:B133"/>
    <mergeCell ref="B126:B129"/>
    <mergeCell ref="B122:B125"/>
    <mergeCell ref="B118:B121"/>
    <mergeCell ref="B114:B117"/>
    <mergeCell ref="B110:B113"/>
    <mergeCell ref="C10:C11"/>
    <mergeCell ref="C12:C15"/>
    <mergeCell ref="B99:B100"/>
    <mergeCell ref="B102:B105"/>
    <mergeCell ref="B106:B109"/>
    <mergeCell ref="B96:B97"/>
    <mergeCell ref="B79:B82"/>
    <mergeCell ref="B94:B95"/>
    <mergeCell ref="C91:C93"/>
    <mergeCell ref="B55:B58"/>
    <mergeCell ref="B69:B71"/>
    <mergeCell ref="B91:B93"/>
    <mergeCell ref="B65:B68"/>
    <mergeCell ref="C48:C50"/>
    <mergeCell ref="C33:C34"/>
    <mergeCell ref="C31:C32"/>
    <mergeCell ref="G5:G21"/>
    <mergeCell ref="G22:G42"/>
    <mergeCell ref="G43:G62"/>
    <mergeCell ref="G63:G82"/>
    <mergeCell ref="B76:B78"/>
    <mergeCell ref="G83:G88"/>
    <mergeCell ref="B1:M1"/>
    <mergeCell ref="B2:M2"/>
    <mergeCell ref="B3:M3"/>
    <mergeCell ref="B10:B11"/>
    <mergeCell ref="B16:B19"/>
    <mergeCell ref="E5:E8"/>
    <mergeCell ref="E10:E11"/>
    <mergeCell ref="E12:E15"/>
    <mergeCell ref="E16:E19"/>
    <mergeCell ref="B31:B32"/>
    <mergeCell ref="B33:B34"/>
    <mergeCell ref="B26:B28"/>
    <mergeCell ref="B29:B30"/>
    <mergeCell ref="C16:C19"/>
    <mergeCell ref="B22:B25"/>
    <mergeCell ref="B5:B8"/>
    <mergeCell ref="B12:B15"/>
    <mergeCell ref="C5:C8"/>
    <mergeCell ref="G90:G101"/>
    <mergeCell ref="E99:E100"/>
    <mergeCell ref="C99:C100"/>
    <mergeCell ref="E96:E97"/>
    <mergeCell ref="C96:C97"/>
    <mergeCell ref="E94:E95"/>
    <mergeCell ref="C94:C95"/>
    <mergeCell ref="G102:G121"/>
    <mergeCell ref="G122:G141"/>
    <mergeCell ref="E134:E137"/>
    <mergeCell ref="C134:C137"/>
    <mergeCell ref="E130:E133"/>
    <mergeCell ref="C130:C133"/>
    <mergeCell ref="D96:D97"/>
    <mergeCell ref="D99:D100"/>
  </mergeCells>
  <phoneticPr fontId="14" type="noConversion"/>
  <printOptions horizontalCentered="1" verticalCentered="1"/>
  <pageMargins left="0" right="0.39370078740157483" top="0.15748031496062992" bottom="0.19685039370078741" header="0.31496062992125984" footer="0.31496062992125984"/>
  <pageSetup scale="8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</sheetPr>
  <dimension ref="A1:O34"/>
  <sheetViews>
    <sheetView topLeftCell="B19" zoomScaleNormal="100" workbookViewId="0">
      <selection activeCell="N15" sqref="N15"/>
    </sheetView>
  </sheetViews>
  <sheetFormatPr baseColWidth="10" defaultRowHeight="15" x14ac:dyDescent="0.2"/>
  <cols>
    <col min="1" max="1" width="4.5" customWidth="1"/>
    <col min="2" max="3" width="15.6640625" customWidth="1"/>
    <col min="4" max="4" width="33.83203125" customWidth="1"/>
    <col min="5" max="5" width="35.83203125" customWidth="1"/>
    <col min="6" max="7" width="15.6640625" customWidth="1"/>
    <col min="8" max="8" width="15.83203125" customWidth="1"/>
    <col min="9" max="9" width="7.33203125" hidden="1" customWidth="1"/>
    <col min="10" max="10" width="10" hidden="1" customWidth="1"/>
    <col min="11" max="11" width="15.6640625" customWidth="1"/>
    <col min="12" max="12" width="15.6640625" hidden="1" customWidth="1"/>
    <col min="13" max="13" width="20.6640625" customWidth="1"/>
    <col min="14" max="14" width="95.33203125" customWidth="1"/>
    <col min="15" max="15" width="12.33203125" bestFit="1" customWidth="1"/>
  </cols>
  <sheetData>
    <row r="1" spans="1:15" ht="16" x14ac:dyDescent="0.2">
      <c r="B1" s="238" t="s">
        <v>89</v>
      </c>
      <c r="C1" s="238"/>
      <c r="D1" s="238"/>
      <c r="E1" s="238"/>
      <c r="F1" s="238"/>
      <c r="G1" s="238"/>
      <c r="H1" s="238"/>
      <c r="I1" s="238"/>
      <c r="J1" s="238"/>
      <c r="K1" s="238"/>
      <c r="L1" s="238"/>
      <c r="M1" s="238"/>
    </row>
    <row r="2" spans="1:15" ht="16" x14ac:dyDescent="0.2">
      <c r="B2" s="238" t="s">
        <v>196</v>
      </c>
      <c r="C2" s="238"/>
      <c r="D2" s="238"/>
      <c r="E2" s="238"/>
      <c r="F2" s="238"/>
      <c r="G2" s="238"/>
      <c r="H2" s="238"/>
      <c r="I2" s="238"/>
      <c r="J2" s="238"/>
      <c r="K2" s="238"/>
      <c r="L2" s="238"/>
      <c r="M2" s="238"/>
    </row>
    <row r="3" spans="1:15" ht="17" thickBot="1" x14ac:dyDescent="0.25">
      <c r="B3" s="238" t="s">
        <v>54</v>
      </c>
      <c r="C3" s="238"/>
      <c r="D3" s="238"/>
      <c r="E3" s="238"/>
      <c r="F3" s="238"/>
      <c r="G3" s="238"/>
      <c r="H3" s="238"/>
      <c r="I3" s="238"/>
      <c r="J3" s="238"/>
      <c r="K3" s="238"/>
      <c r="L3" s="238"/>
      <c r="M3" s="238"/>
    </row>
    <row r="4" spans="1:15" s="4" customFormat="1" ht="30" customHeight="1" x14ac:dyDescent="0.2">
      <c r="A4" s="91" t="s">
        <v>94</v>
      </c>
      <c r="B4" s="92" t="s">
        <v>238</v>
      </c>
      <c r="C4" s="92" t="s">
        <v>8</v>
      </c>
      <c r="D4" s="256" t="s">
        <v>253</v>
      </c>
      <c r="E4" s="92" t="s">
        <v>9</v>
      </c>
      <c r="F4" s="92" t="s">
        <v>237</v>
      </c>
      <c r="G4" s="92" t="s">
        <v>10</v>
      </c>
      <c r="H4" s="92" t="s">
        <v>11</v>
      </c>
      <c r="I4" s="93" t="s">
        <v>108</v>
      </c>
      <c r="J4" s="93" t="s">
        <v>109</v>
      </c>
      <c r="K4" s="94" t="s">
        <v>12</v>
      </c>
      <c r="L4" s="95" t="s">
        <v>142</v>
      </c>
      <c r="M4" s="96" t="s">
        <v>13</v>
      </c>
      <c r="N4" s="266" t="s">
        <v>255</v>
      </c>
      <c r="O4" s="57"/>
    </row>
    <row r="5" spans="1:15" s="4" customFormat="1" ht="201" customHeight="1" x14ac:dyDescent="0.2">
      <c r="A5" s="167">
        <v>1</v>
      </c>
      <c r="B5" s="217" t="s">
        <v>53</v>
      </c>
      <c r="C5" s="83" t="s">
        <v>54</v>
      </c>
      <c r="D5" s="83" t="s">
        <v>254</v>
      </c>
      <c r="E5" s="83" t="s">
        <v>183</v>
      </c>
      <c r="F5" s="83" t="s">
        <v>25</v>
      </c>
      <c r="G5" s="220" t="s">
        <v>105</v>
      </c>
      <c r="H5" s="83" t="s">
        <v>6</v>
      </c>
      <c r="I5" s="83">
        <v>122</v>
      </c>
      <c r="J5" s="83">
        <v>1</v>
      </c>
      <c r="K5" s="106">
        <f>I5*J5</f>
        <v>122</v>
      </c>
      <c r="L5" s="106">
        <v>3835</v>
      </c>
      <c r="M5" s="97">
        <f t="shared" ref="M5:M8" si="0">K5*L5</f>
        <v>467870</v>
      </c>
      <c r="N5" s="3" t="s">
        <v>256</v>
      </c>
    </row>
    <row r="6" spans="1:15" s="4" customFormat="1" ht="75" customHeight="1" x14ac:dyDescent="0.2">
      <c r="A6" s="167">
        <v>2</v>
      </c>
      <c r="B6" s="217"/>
      <c r="C6" s="83" t="s">
        <v>130</v>
      </c>
      <c r="D6" s="83" t="s">
        <v>254</v>
      </c>
      <c r="E6" s="83" t="s">
        <v>131</v>
      </c>
      <c r="F6" s="83" t="s">
        <v>132</v>
      </c>
      <c r="G6" s="220"/>
      <c r="H6" s="83" t="s">
        <v>14</v>
      </c>
      <c r="I6" s="83">
        <v>1</v>
      </c>
      <c r="J6" s="83">
        <v>1</v>
      </c>
      <c r="K6" s="106">
        <f>I6*J6</f>
        <v>1</v>
      </c>
      <c r="L6" s="106">
        <v>595000</v>
      </c>
      <c r="M6" s="97">
        <f t="shared" si="0"/>
        <v>595000</v>
      </c>
      <c r="N6" s="267" t="s">
        <v>265</v>
      </c>
    </row>
    <row r="7" spans="1:15" s="4" customFormat="1" ht="79" customHeight="1" x14ac:dyDescent="0.2">
      <c r="A7" s="167">
        <v>3</v>
      </c>
      <c r="B7" s="217"/>
      <c r="C7" s="83" t="s">
        <v>222</v>
      </c>
      <c r="D7" s="83" t="s">
        <v>254</v>
      </c>
      <c r="E7" s="83" t="s">
        <v>223</v>
      </c>
      <c r="F7" s="83" t="s">
        <v>210</v>
      </c>
      <c r="G7" s="220"/>
      <c r="H7" s="83" t="s">
        <v>3</v>
      </c>
      <c r="I7" s="83">
        <v>8519</v>
      </c>
      <c r="J7" s="83">
        <v>1</v>
      </c>
      <c r="K7" s="106">
        <f>I7*J7</f>
        <v>8519</v>
      </c>
      <c r="L7" s="106">
        <v>226</v>
      </c>
      <c r="M7" s="97">
        <f t="shared" si="0"/>
        <v>1925294</v>
      </c>
      <c r="N7" s="268" t="s">
        <v>266</v>
      </c>
    </row>
    <row r="8" spans="1:15" s="4" customFormat="1" ht="80" customHeight="1" x14ac:dyDescent="0.2">
      <c r="A8" s="167">
        <v>4</v>
      </c>
      <c r="B8" s="217"/>
      <c r="C8" s="83" t="s">
        <v>60</v>
      </c>
      <c r="D8" s="83" t="s">
        <v>254</v>
      </c>
      <c r="E8" s="83" t="s">
        <v>128</v>
      </c>
      <c r="F8" s="83" t="s">
        <v>18</v>
      </c>
      <c r="G8" s="83" t="s">
        <v>129</v>
      </c>
      <c r="H8" s="83" t="s">
        <v>3</v>
      </c>
      <c r="I8" s="83">
        <v>3459</v>
      </c>
      <c r="J8" s="83">
        <v>6</v>
      </c>
      <c r="K8" s="106">
        <f>I8*J8</f>
        <v>20754</v>
      </c>
      <c r="L8" s="106">
        <v>435</v>
      </c>
      <c r="M8" s="97">
        <f t="shared" si="0"/>
        <v>9027990</v>
      </c>
      <c r="N8" s="268" t="s">
        <v>266</v>
      </c>
    </row>
    <row r="9" spans="1:15" s="4" customFormat="1" ht="97" customHeight="1" x14ac:dyDescent="0.2">
      <c r="A9" s="167">
        <v>5</v>
      </c>
      <c r="B9" s="217"/>
      <c r="C9" s="83" t="s">
        <v>58</v>
      </c>
      <c r="D9" s="83" t="s">
        <v>254</v>
      </c>
      <c r="E9" s="83" t="s">
        <v>59</v>
      </c>
      <c r="F9" s="83" t="s">
        <v>18</v>
      </c>
      <c r="G9" s="220" t="s">
        <v>20</v>
      </c>
      <c r="H9" s="83" t="s">
        <v>3</v>
      </c>
      <c r="I9" s="83"/>
      <c r="J9" s="83"/>
      <c r="K9" s="106">
        <v>1840</v>
      </c>
      <c r="L9" s="106">
        <v>916</v>
      </c>
      <c r="M9" s="97">
        <f t="shared" ref="M9:M19" si="1">K9*L9</f>
        <v>1685440</v>
      </c>
      <c r="N9" s="268" t="s">
        <v>266</v>
      </c>
      <c r="O9" s="57"/>
    </row>
    <row r="10" spans="1:15" s="4" customFormat="1" ht="87" customHeight="1" x14ac:dyDescent="0.2">
      <c r="A10" s="167">
        <v>6</v>
      </c>
      <c r="B10" s="217"/>
      <c r="C10" s="83" t="s">
        <v>56</v>
      </c>
      <c r="D10" s="83" t="s">
        <v>254</v>
      </c>
      <c r="E10" s="83" t="s">
        <v>57</v>
      </c>
      <c r="F10" s="83" t="s">
        <v>18</v>
      </c>
      <c r="G10" s="220"/>
      <c r="H10" s="83" t="s">
        <v>3</v>
      </c>
      <c r="I10" s="83"/>
      <c r="J10" s="83"/>
      <c r="K10" s="106">
        <v>4256</v>
      </c>
      <c r="L10" s="106">
        <v>435</v>
      </c>
      <c r="M10" s="97">
        <f t="shared" ref="M10:M13" si="2">K10*L10</f>
        <v>1851360</v>
      </c>
      <c r="N10" s="268" t="s">
        <v>266</v>
      </c>
    </row>
    <row r="11" spans="1:15" s="4" customFormat="1" ht="104" customHeight="1" x14ac:dyDescent="0.2">
      <c r="A11" s="167">
        <v>7</v>
      </c>
      <c r="B11" s="217"/>
      <c r="C11" s="220" t="s">
        <v>125</v>
      </c>
      <c r="D11" s="230" t="s">
        <v>254</v>
      </c>
      <c r="E11" s="220" t="s">
        <v>214</v>
      </c>
      <c r="F11" s="83" t="s">
        <v>18</v>
      </c>
      <c r="G11" s="220"/>
      <c r="H11" s="83" t="s">
        <v>3</v>
      </c>
      <c r="I11" s="83">
        <v>471</v>
      </c>
      <c r="J11" s="83">
        <v>6</v>
      </c>
      <c r="K11" s="106">
        <f>I11*J11</f>
        <v>2826</v>
      </c>
      <c r="L11" s="106">
        <v>435</v>
      </c>
      <c r="M11" s="97">
        <f t="shared" si="2"/>
        <v>1229310</v>
      </c>
      <c r="N11" s="268" t="s">
        <v>266</v>
      </c>
    </row>
    <row r="12" spans="1:15" s="4" customFormat="1" ht="214" customHeight="1" x14ac:dyDescent="0.2">
      <c r="A12" s="167">
        <v>8</v>
      </c>
      <c r="B12" s="217"/>
      <c r="C12" s="220"/>
      <c r="D12" s="231"/>
      <c r="E12" s="220"/>
      <c r="F12" s="83" t="s">
        <v>4</v>
      </c>
      <c r="G12" s="220"/>
      <c r="H12" s="83" t="s">
        <v>3</v>
      </c>
      <c r="I12" s="83">
        <v>471</v>
      </c>
      <c r="J12" s="83">
        <v>1.4</v>
      </c>
      <c r="K12" s="106">
        <f>I12*J12</f>
        <v>659.4</v>
      </c>
      <c r="L12" s="106">
        <v>773</v>
      </c>
      <c r="M12" s="97">
        <f t="shared" si="2"/>
        <v>509716.19999999995</v>
      </c>
      <c r="N12" s="3" t="s">
        <v>257</v>
      </c>
    </row>
    <row r="13" spans="1:15" s="4" customFormat="1" ht="111" customHeight="1" x14ac:dyDescent="0.2">
      <c r="A13" s="167">
        <v>9</v>
      </c>
      <c r="B13" s="217"/>
      <c r="C13" s="220"/>
      <c r="D13" s="219"/>
      <c r="E13" s="220"/>
      <c r="F13" s="83" t="s">
        <v>16</v>
      </c>
      <c r="G13" s="220"/>
      <c r="H13" s="83" t="s">
        <v>3</v>
      </c>
      <c r="I13" s="83">
        <v>471</v>
      </c>
      <c r="J13" s="83">
        <v>1</v>
      </c>
      <c r="K13" s="106">
        <f>I13*J13</f>
        <v>471</v>
      </c>
      <c r="L13" s="106">
        <v>1850</v>
      </c>
      <c r="M13" s="97">
        <f t="shared" si="2"/>
        <v>871350</v>
      </c>
      <c r="N13" s="4" t="s">
        <v>258</v>
      </c>
    </row>
    <row r="14" spans="1:15" s="4" customFormat="1" ht="70" customHeight="1" x14ac:dyDescent="0.2">
      <c r="A14" s="167">
        <v>10</v>
      </c>
      <c r="B14" s="217"/>
      <c r="C14" s="220" t="s">
        <v>126</v>
      </c>
      <c r="D14" s="83" t="s">
        <v>254</v>
      </c>
      <c r="E14" s="220" t="s">
        <v>127</v>
      </c>
      <c r="F14" s="83" t="s">
        <v>18</v>
      </c>
      <c r="G14" s="220"/>
      <c r="H14" s="83" t="s">
        <v>3</v>
      </c>
      <c r="I14" s="83">
        <v>153</v>
      </c>
      <c r="J14" s="83">
        <v>6</v>
      </c>
      <c r="K14" s="106">
        <f>I14*J14</f>
        <v>918</v>
      </c>
      <c r="L14" s="106">
        <v>435</v>
      </c>
      <c r="M14" s="97">
        <f>K14*L14</f>
        <v>399330</v>
      </c>
      <c r="N14" s="268" t="s">
        <v>266</v>
      </c>
    </row>
    <row r="15" spans="1:15" s="4" customFormat="1" ht="70" customHeight="1" x14ac:dyDescent="0.2">
      <c r="A15" s="167">
        <v>11</v>
      </c>
      <c r="B15" s="217"/>
      <c r="C15" s="220"/>
      <c r="D15" s="83" t="s">
        <v>254</v>
      </c>
      <c r="E15" s="220"/>
      <c r="F15" s="83" t="s">
        <v>4</v>
      </c>
      <c r="G15" s="220"/>
      <c r="H15" s="83" t="s">
        <v>3</v>
      </c>
      <c r="I15" s="83">
        <v>306</v>
      </c>
      <c r="J15" s="83">
        <v>1.2</v>
      </c>
      <c r="K15" s="106">
        <f>I15*J15</f>
        <v>367.2</v>
      </c>
      <c r="L15" s="106">
        <v>975</v>
      </c>
      <c r="M15" s="97">
        <f>K15*L15</f>
        <v>358020</v>
      </c>
      <c r="N15" s="3" t="s">
        <v>257</v>
      </c>
    </row>
    <row r="16" spans="1:15" s="4" customFormat="1" ht="103" customHeight="1" x14ac:dyDescent="0.2">
      <c r="A16" s="167">
        <v>12</v>
      </c>
      <c r="B16" s="217"/>
      <c r="C16" s="220" t="s">
        <v>54</v>
      </c>
      <c r="D16" s="230" t="s">
        <v>254</v>
      </c>
      <c r="E16" s="220" t="s">
        <v>55</v>
      </c>
      <c r="F16" s="83" t="s">
        <v>1</v>
      </c>
      <c r="G16" s="220" t="s">
        <v>2</v>
      </c>
      <c r="H16" s="83" t="s">
        <v>3</v>
      </c>
      <c r="I16" s="83"/>
      <c r="J16" s="83"/>
      <c r="K16" s="106">
        <v>878.95</v>
      </c>
      <c r="L16" s="106">
        <v>2081</v>
      </c>
      <c r="M16" s="97">
        <f t="shared" si="1"/>
        <v>1829094.9500000002</v>
      </c>
      <c r="N16" s="268" t="s">
        <v>266</v>
      </c>
      <c r="O16" s="58"/>
    </row>
    <row r="17" spans="1:15" s="4" customFormat="1" ht="198" customHeight="1" x14ac:dyDescent="0.2">
      <c r="A17" s="167">
        <v>13</v>
      </c>
      <c r="B17" s="217"/>
      <c r="C17" s="220"/>
      <c r="D17" s="231"/>
      <c r="E17" s="220"/>
      <c r="F17" s="83" t="s">
        <v>4</v>
      </c>
      <c r="G17" s="220"/>
      <c r="H17" s="83" t="s">
        <v>3</v>
      </c>
      <c r="I17" s="83"/>
      <c r="J17" s="83"/>
      <c r="K17" s="106">
        <v>346.64</v>
      </c>
      <c r="L17" s="106">
        <v>975</v>
      </c>
      <c r="M17" s="97">
        <f t="shared" si="1"/>
        <v>337974</v>
      </c>
      <c r="N17" s="3" t="s">
        <v>257</v>
      </c>
      <c r="O17" s="58"/>
    </row>
    <row r="18" spans="1:15" s="4" customFormat="1" ht="150" customHeight="1" x14ac:dyDescent="0.2">
      <c r="A18" s="167">
        <v>14</v>
      </c>
      <c r="B18" s="217"/>
      <c r="C18" s="220"/>
      <c r="D18" s="231"/>
      <c r="E18" s="220"/>
      <c r="F18" s="83" t="s">
        <v>16</v>
      </c>
      <c r="G18" s="220"/>
      <c r="H18" s="83" t="s">
        <v>6</v>
      </c>
      <c r="I18" s="83"/>
      <c r="J18" s="83"/>
      <c r="K18" s="106">
        <v>139.25</v>
      </c>
      <c r="L18" s="106">
        <v>1812</v>
      </c>
      <c r="M18" s="97">
        <f t="shared" si="1"/>
        <v>252321</v>
      </c>
      <c r="N18" s="4" t="s">
        <v>258</v>
      </c>
      <c r="O18" s="56"/>
    </row>
    <row r="19" spans="1:15" s="4" customFormat="1" ht="239" customHeight="1" thickBot="1" x14ac:dyDescent="0.25">
      <c r="A19" s="168">
        <v>15</v>
      </c>
      <c r="B19" s="218"/>
      <c r="C19" s="221"/>
      <c r="D19" s="232"/>
      <c r="E19" s="221"/>
      <c r="F19" s="101" t="s">
        <v>7</v>
      </c>
      <c r="G19" s="221"/>
      <c r="H19" s="101" t="s">
        <v>6</v>
      </c>
      <c r="I19" s="101"/>
      <c r="J19" s="101"/>
      <c r="K19" s="108">
        <v>285.3</v>
      </c>
      <c r="L19" s="108">
        <v>1064</v>
      </c>
      <c r="M19" s="105">
        <f t="shared" si="1"/>
        <v>303559.2</v>
      </c>
      <c r="N19" s="3" t="s">
        <v>259</v>
      </c>
    </row>
    <row r="20" spans="1:15" s="4" customFormat="1" ht="19.5" customHeight="1" thickBot="1" x14ac:dyDescent="0.25">
      <c r="A20" s="107"/>
      <c r="B20" s="107"/>
      <c r="C20" s="107"/>
      <c r="D20" s="107"/>
      <c r="E20" s="107"/>
      <c r="F20" s="107"/>
      <c r="G20" s="107"/>
      <c r="H20" s="246" t="s">
        <v>239</v>
      </c>
      <c r="I20" s="247"/>
      <c r="J20" s="247"/>
      <c r="K20" s="248"/>
      <c r="L20" s="109"/>
      <c r="M20" s="110">
        <f>SUBTOTAL(9,M5:M19)</f>
        <v>21643629.349999998</v>
      </c>
      <c r="N20" s="57"/>
    </row>
    <row r="21" spans="1:15" x14ac:dyDescent="0.2">
      <c r="M21" s="55"/>
    </row>
    <row r="22" spans="1:15" x14ac:dyDescent="0.2">
      <c r="M22" s="55"/>
    </row>
    <row r="23" spans="1:15" x14ac:dyDescent="0.2">
      <c r="M23" s="55"/>
    </row>
    <row r="24" spans="1:15" x14ac:dyDescent="0.2">
      <c r="M24" s="55"/>
    </row>
    <row r="25" spans="1:15" x14ac:dyDescent="0.2">
      <c r="M25" s="55"/>
    </row>
    <row r="26" spans="1:15" x14ac:dyDescent="0.2">
      <c r="M26" s="55"/>
    </row>
    <row r="27" spans="1:15" x14ac:dyDescent="0.2">
      <c r="M27" s="55"/>
    </row>
    <row r="28" spans="1:15" x14ac:dyDescent="0.2">
      <c r="M28" s="55"/>
    </row>
    <row r="29" spans="1:15" x14ac:dyDescent="0.2">
      <c r="M29" s="55"/>
    </row>
    <row r="30" spans="1:15" x14ac:dyDescent="0.2">
      <c r="M30" s="55"/>
    </row>
    <row r="31" spans="1:15" x14ac:dyDescent="0.2">
      <c r="M31" s="55"/>
    </row>
    <row r="32" spans="1:15" x14ac:dyDescent="0.2">
      <c r="M32" s="55"/>
    </row>
    <row r="33" spans="13:13" x14ac:dyDescent="0.2">
      <c r="M33" s="55"/>
    </row>
    <row r="34" spans="13:13" x14ac:dyDescent="0.2">
      <c r="M34" s="55"/>
    </row>
  </sheetData>
  <mergeCells count="16">
    <mergeCell ref="H20:K20"/>
    <mergeCell ref="C11:C13"/>
    <mergeCell ref="D11:D13"/>
    <mergeCell ref="D16:D19"/>
    <mergeCell ref="B1:M1"/>
    <mergeCell ref="B2:M2"/>
    <mergeCell ref="B3:M3"/>
    <mergeCell ref="E16:E19"/>
    <mergeCell ref="C16:C19"/>
    <mergeCell ref="G16:G19"/>
    <mergeCell ref="E14:E15"/>
    <mergeCell ref="C14:C15"/>
    <mergeCell ref="E11:E13"/>
    <mergeCell ref="B5:B19"/>
    <mergeCell ref="G5:G7"/>
    <mergeCell ref="G9:G15"/>
  </mergeCells>
  <printOptions horizontalCentered="1" verticalCentered="1"/>
  <pageMargins left="0" right="0.39370078740157483" top="0.15748031496062992" bottom="0.15748031496062992" header="0.31496062992125984" footer="0.31496062992125984"/>
  <pageSetup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</sheetPr>
  <dimension ref="A1:O15"/>
  <sheetViews>
    <sheetView topLeftCell="F7" zoomScaleNormal="100" workbookViewId="0">
      <selection activeCell="N8" sqref="N8"/>
    </sheetView>
  </sheetViews>
  <sheetFormatPr baseColWidth="10" defaultRowHeight="15" x14ac:dyDescent="0.2"/>
  <cols>
    <col min="1" max="1" width="4.5" customWidth="1"/>
    <col min="2" max="3" width="15.6640625" customWidth="1"/>
    <col min="4" max="4" width="71.33203125" customWidth="1"/>
    <col min="5" max="5" width="50.6640625" customWidth="1"/>
    <col min="6" max="8" width="15.6640625" customWidth="1"/>
    <col min="9" max="10" width="15.6640625" hidden="1" customWidth="1"/>
    <col min="11" max="11" width="15.6640625" customWidth="1"/>
    <col min="12" max="12" width="19.1640625" hidden="1" customWidth="1"/>
    <col min="13" max="13" width="15.6640625" customWidth="1"/>
    <col min="14" max="14" width="83.5" customWidth="1"/>
  </cols>
  <sheetData>
    <row r="1" spans="1:15" ht="16" x14ac:dyDescent="0.2">
      <c r="B1" s="238" t="s">
        <v>89</v>
      </c>
      <c r="C1" s="238"/>
      <c r="D1" s="238"/>
      <c r="E1" s="238"/>
      <c r="F1" s="238"/>
      <c r="G1" s="238"/>
      <c r="H1" s="238"/>
      <c r="I1" s="238"/>
      <c r="J1" s="238"/>
      <c r="K1" s="238"/>
      <c r="L1" s="238"/>
      <c r="M1" s="238"/>
    </row>
    <row r="2" spans="1:15" ht="16" x14ac:dyDescent="0.2">
      <c r="B2" s="238" t="s">
        <v>190</v>
      </c>
      <c r="C2" s="238"/>
      <c r="D2" s="238"/>
      <c r="E2" s="238"/>
      <c r="F2" s="238"/>
      <c r="G2" s="238"/>
      <c r="H2" s="238"/>
      <c r="I2" s="238"/>
      <c r="J2" s="238"/>
      <c r="K2" s="238"/>
      <c r="L2" s="238"/>
      <c r="M2" s="238"/>
    </row>
    <row r="3" spans="1:15" ht="17" thickBot="1" x14ac:dyDescent="0.25">
      <c r="B3" s="238" t="s">
        <v>48</v>
      </c>
      <c r="C3" s="238"/>
      <c r="D3" s="238"/>
      <c r="E3" s="238"/>
      <c r="F3" s="238"/>
      <c r="G3" s="238"/>
      <c r="H3" s="238"/>
      <c r="I3" s="238"/>
      <c r="J3" s="238"/>
      <c r="K3" s="238"/>
      <c r="L3" s="238"/>
      <c r="M3" s="238"/>
    </row>
    <row r="4" spans="1:15" s="4" customFormat="1" ht="30" customHeight="1" thickBot="1" x14ac:dyDescent="0.25">
      <c r="A4" s="135" t="s">
        <v>94</v>
      </c>
      <c r="B4" s="136" t="s">
        <v>238</v>
      </c>
      <c r="C4" s="136" t="s">
        <v>8</v>
      </c>
      <c r="D4" s="256" t="s">
        <v>253</v>
      </c>
      <c r="E4" s="136" t="s">
        <v>9</v>
      </c>
      <c r="F4" s="136" t="s">
        <v>237</v>
      </c>
      <c r="G4" s="136" t="s">
        <v>10</v>
      </c>
      <c r="H4" s="136" t="s">
        <v>11</v>
      </c>
      <c r="I4" s="137" t="s">
        <v>108</v>
      </c>
      <c r="J4" s="137" t="s">
        <v>109</v>
      </c>
      <c r="K4" s="138" t="s">
        <v>12</v>
      </c>
      <c r="L4" s="139" t="s">
        <v>142</v>
      </c>
      <c r="M4" s="140" t="s">
        <v>13</v>
      </c>
      <c r="N4" s="266" t="s">
        <v>255</v>
      </c>
    </row>
    <row r="5" spans="1:15" s="4" customFormat="1" ht="90" x14ac:dyDescent="0.2">
      <c r="A5" s="170">
        <v>1</v>
      </c>
      <c r="B5" s="216" t="s">
        <v>48</v>
      </c>
      <c r="C5" s="84" t="s">
        <v>134</v>
      </c>
      <c r="D5" s="83" t="s">
        <v>254</v>
      </c>
      <c r="E5" s="84" t="s">
        <v>135</v>
      </c>
      <c r="F5" s="84" t="s">
        <v>18</v>
      </c>
      <c r="G5" s="84" t="s">
        <v>105</v>
      </c>
      <c r="H5" s="84" t="s">
        <v>3</v>
      </c>
      <c r="I5" s="84">
        <v>1000</v>
      </c>
      <c r="J5" s="84">
        <v>6</v>
      </c>
      <c r="K5" s="176">
        <f>I5*J5</f>
        <v>6000</v>
      </c>
      <c r="L5" s="176">
        <v>485</v>
      </c>
      <c r="M5" s="177">
        <f>K5*L5</f>
        <v>2910000</v>
      </c>
      <c r="N5" s="268" t="s">
        <v>266</v>
      </c>
    </row>
    <row r="6" spans="1:15" s="4" customFormat="1" ht="90" x14ac:dyDescent="0.2">
      <c r="A6" s="167">
        <v>2</v>
      </c>
      <c r="B6" s="217"/>
      <c r="C6" s="83" t="s">
        <v>49</v>
      </c>
      <c r="D6" s="83" t="s">
        <v>254</v>
      </c>
      <c r="E6" s="83" t="s">
        <v>50</v>
      </c>
      <c r="F6" s="83" t="s">
        <v>18</v>
      </c>
      <c r="G6" s="83" t="s">
        <v>20</v>
      </c>
      <c r="H6" s="83" t="s">
        <v>3</v>
      </c>
      <c r="I6" s="83">
        <v>886</v>
      </c>
      <c r="J6" s="83">
        <v>6</v>
      </c>
      <c r="K6" s="106">
        <f>I6*J6</f>
        <v>5316</v>
      </c>
      <c r="L6" s="106">
        <v>435</v>
      </c>
      <c r="M6" s="121">
        <f>K6*L6</f>
        <v>2312460</v>
      </c>
      <c r="N6" s="268" t="s">
        <v>266</v>
      </c>
    </row>
    <row r="7" spans="1:15" s="4" customFormat="1" ht="182" customHeight="1" x14ac:dyDescent="0.2">
      <c r="A7" s="167">
        <v>3</v>
      </c>
      <c r="B7" s="217"/>
      <c r="C7" s="220" t="s">
        <v>48</v>
      </c>
      <c r="D7" s="230" t="s">
        <v>254</v>
      </c>
      <c r="E7" s="220" t="s">
        <v>51</v>
      </c>
      <c r="F7" s="83" t="s">
        <v>1</v>
      </c>
      <c r="G7" s="220" t="s">
        <v>2</v>
      </c>
      <c r="H7" s="83" t="s">
        <v>3</v>
      </c>
      <c r="I7" s="83"/>
      <c r="J7" s="83"/>
      <c r="K7" s="106">
        <v>485.1</v>
      </c>
      <c r="L7" s="106">
        <v>2081</v>
      </c>
      <c r="M7" s="121">
        <f>K7*L7</f>
        <v>1009493.1000000001</v>
      </c>
      <c r="N7" s="268" t="s">
        <v>266</v>
      </c>
    </row>
    <row r="8" spans="1:15" s="4" customFormat="1" ht="221" customHeight="1" x14ac:dyDescent="0.2">
      <c r="A8" s="167">
        <v>4</v>
      </c>
      <c r="B8" s="217"/>
      <c r="C8" s="220"/>
      <c r="D8" s="231"/>
      <c r="E8" s="220"/>
      <c r="F8" s="83" t="s">
        <v>4</v>
      </c>
      <c r="G8" s="220"/>
      <c r="H8" s="83" t="s">
        <v>3</v>
      </c>
      <c r="I8" s="83"/>
      <c r="J8" s="83"/>
      <c r="K8" s="106">
        <v>203.85</v>
      </c>
      <c r="L8" s="106">
        <v>975</v>
      </c>
      <c r="M8" s="121">
        <f t="shared" ref="M8:M14" si="0">K8*L8</f>
        <v>198753.75</v>
      </c>
      <c r="N8" s="3" t="s">
        <v>257</v>
      </c>
    </row>
    <row r="9" spans="1:15" s="4" customFormat="1" ht="166" customHeight="1" x14ac:dyDescent="0.2">
      <c r="A9" s="167">
        <v>5</v>
      </c>
      <c r="B9" s="217"/>
      <c r="C9" s="220"/>
      <c r="D9" s="231"/>
      <c r="E9" s="220"/>
      <c r="F9" s="83" t="s">
        <v>16</v>
      </c>
      <c r="G9" s="220"/>
      <c r="H9" s="83" t="s">
        <v>6</v>
      </c>
      <c r="I9" s="83"/>
      <c r="J9" s="83"/>
      <c r="K9" s="106">
        <v>79.42</v>
      </c>
      <c r="L9" s="106">
        <v>1812</v>
      </c>
      <c r="M9" s="121">
        <f t="shared" si="0"/>
        <v>143909.04</v>
      </c>
      <c r="N9" s="4" t="s">
        <v>258</v>
      </c>
      <c r="O9" s="58"/>
    </row>
    <row r="10" spans="1:15" s="4" customFormat="1" ht="186" customHeight="1" x14ac:dyDescent="0.2">
      <c r="A10" s="167">
        <v>6</v>
      </c>
      <c r="B10" s="217"/>
      <c r="C10" s="220"/>
      <c r="D10" s="219"/>
      <c r="E10" s="220"/>
      <c r="F10" s="83" t="s">
        <v>7</v>
      </c>
      <c r="G10" s="220"/>
      <c r="H10" s="83" t="s">
        <v>6</v>
      </c>
      <c r="I10" s="83"/>
      <c r="J10" s="83"/>
      <c r="K10" s="106">
        <v>151</v>
      </c>
      <c r="L10" s="106">
        <v>1064</v>
      </c>
      <c r="M10" s="121">
        <f t="shared" si="0"/>
        <v>160664</v>
      </c>
      <c r="N10" s="4" t="s">
        <v>258</v>
      </c>
    </row>
    <row r="11" spans="1:15" s="4" customFormat="1" ht="134" customHeight="1" x14ac:dyDescent="0.2">
      <c r="A11" s="167">
        <v>7</v>
      </c>
      <c r="B11" s="217"/>
      <c r="C11" s="220" t="s">
        <v>48</v>
      </c>
      <c r="D11" s="230" t="s">
        <v>254</v>
      </c>
      <c r="E11" s="220" t="s">
        <v>218</v>
      </c>
      <c r="F11" s="83" t="s">
        <v>1</v>
      </c>
      <c r="G11" s="220"/>
      <c r="H11" s="83" t="s">
        <v>3</v>
      </c>
      <c r="I11" s="83">
        <v>125</v>
      </c>
      <c r="J11" s="83">
        <v>6</v>
      </c>
      <c r="K11" s="106">
        <f>I11*J11</f>
        <v>750</v>
      </c>
      <c r="L11" s="106">
        <v>2081</v>
      </c>
      <c r="M11" s="121">
        <f t="shared" si="0"/>
        <v>1560750</v>
      </c>
      <c r="N11" s="268" t="s">
        <v>266</v>
      </c>
    </row>
    <row r="12" spans="1:15" s="4" customFormat="1" ht="223" customHeight="1" x14ac:dyDescent="0.2">
      <c r="A12" s="167">
        <v>8</v>
      </c>
      <c r="B12" s="217"/>
      <c r="C12" s="220"/>
      <c r="D12" s="231"/>
      <c r="E12" s="220"/>
      <c r="F12" s="83" t="s">
        <v>4</v>
      </c>
      <c r="G12" s="220"/>
      <c r="H12" s="83" t="s">
        <v>3</v>
      </c>
      <c r="I12" s="83">
        <v>250</v>
      </c>
      <c r="J12" s="83">
        <v>1.5</v>
      </c>
      <c r="K12" s="106">
        <f t="shared" ref="K12:K14" si="1">I12*J12</f>
        <v>375</v>
      </c>
      <c r="L12" s="106">
        <v>975</v>
      </c>
      <c r="M12" s="121">
        <f t="shared" si="0"/>
        <v>365625</v>
      </c>
      <c r="N12" s="3" t="s">
        <v>257</v>
      </c>
    </row>
    <row r="13" spans="1:15" s="4" customFormat="1" ht="191" customHeight="1" x14ac:dyDescent="0.2">
      <c r="A13" s="167">
        <v>9</v>
      </c>
      <c r="B13" s="217"/>
      <c r="C13" s="220"/>
      <c r="D13" s="231"/>
      <c r="E13" s="220"/>
      <c r="F13" s="83" t="s">
        <v>16</v>
      </c>
      <c r="G13" s="220"/>
      <c r="H13" s="83" t="s">
        <v>6</v>
      </c>
      <c r="I13" s="83">
        <v>269</v>
      </c>
      <c r="J13" s="83">
        <v>1</v>
      </c>
      <c r="K13" s="106">
        <f t="shared" si="1"/>
        <v>269</v>
      </c>
      <c r="L13" s="106">
        <v>1812</v>
      </c>
      <c r="M13" s="121">
        <f t="shared" si="0"/>
        <v>487428</v>
      </c>
      <c r="N13" s="271" t="s">
        <v>268</v>
      </c>
    </row>
    <row r="14" spans="1:15" s="4" customFormat="1" ht="174" customHeight="1" thickBot="1" x14ac:dyDescent="0.25">
      <c r="A14" s="168">
        <v>10</v>
      </c>
      <c r="B14" s="218"/>
      <c r="C14" s="221"/>
      <c r="D14" s="232"/>
      <c r="E14" s="221"/>
      <c r="F14" s="101" t="s">
        <v>7</v>
      </c>
      <c r="G14" s="221"/>
      <c r="H14" s="101" t="s">
        <v>6</v>
      </c>
      <c r="I14" s="101">
        <v>250</v>
      </c>
      <c r="J14" s="101">
        <v>1</v>
      </c>
      <c r="K14" s="108">
        <f t="shared" si="1"/>
        <v>250</v>
      </c>
      <c r="L14" s="108">
        <v>1064</v>
      </c>
      <c r="M14" s="122">
        <f t="shared" si="0"/>
        <v>266000</v>
      </c>
      <c r="N14" s="4" t="s">
        <v>258</v>
      </c>
    </row>
    <row r="15" spans="1:15" ht="23.75" customHeight="1" thickBot="1" x14ac:dyDescent="0.25">
      <c r="A15" s="117"/>
      <c r="B15" s="118"/>
      <c r="C15" s="118"/>
      <c r="D15" s="118"/>
      <c r="E15" s="118"/>
      <c r="F15" s="118"/>
      <c r="G15" s="118"/>
      <c r="H15" s="246" t="s">
        <v>239</v>
      </c>
      <c r="I15" s="247"/>
      <c r="J15" s="247"/>
      <c r="K15" s="248"/>
      <c r="L15" s="89"/>
      <c r="M15" s="90">
        <f>SUM(M5:M14)</f>
        <v>9415082.8900000006</v>
      </c>
      <c r="N15" s="70">
        <f>SUM(N5:N14)</f>
        <v>0</v>
      </c>
    </row>
  </sheetData>
  <mergeCells count="12">
    <mergeCell ref="H15:K15"/>
    <mergeCell ref="B1:M1"/>
    <mergeCell ref="B2:M2"/>
    <mergeCell ref="B3:M3"/>
    <mergeCell ref="D7:D10"/>
    <mergeCell ref="D11:D14"/>
    <mergeCell ref="B5:B14"/>
    <mergeCell ref="C7:C10"/>
    <mergeCell ref="C11:C14"/>
    <mergeCell ref="E11:E14"/>
    <mergeCell ref="E7:E10"/>
    <mergeCell ref="G7:G14"/>
  </mergeCells>
  <printOptions horizontalCentered="1" verticalCentered="1"/>
  <pageMargins left="0" right="0.39370078740157483" top="0.15748031496062992" bottom="0.15748031496062992" header="0.31496062992125984" footer="0.31496062992125984"/>
  <pageSetup scale="8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50"/>
  </sheetPr>
  <dimension ref="A1:P24"/>
  <sheetViews>
    <sheetView tabSelected="1" zoomScaleNormal="100" workbookViewId="0">
      <selection activeCell="D5" sqref="D5"/>
    </sheetView>
  </sheetViews>
  <sheetFormatPr baseColWidth="10" defaultRowHeight="15" x14ac:dyDescent="0.2"/>
  <cols>
    <col min="1" max="1" width="4.5" customWidth="1"/>
    <col min="2" max="3" width="15.6640625" customWidth="1"/>
    <col min="4" max="4" width="56.1640625" customWidth="1"/>
    <col min="5" max="5" width="50.6640625" customWidth="1"/>
    <col min="6" max="8" width="15.6640625" customWidth="1"/>
    <col min="9" max="10" width="15.6640625" hidden="1" customWidth="1"/>
    <col min="11" max="11" width="15.6640625" customWidth="1"/>
    <col min="12" max="12" width="15.6640625" hidden="1" customWidth="1"/>
    <col min="13" max="13" width="20.6640625" customWidth="1"/>
    <col min="14" max="14" width="71.33203125" style="123" customWidth="1"/>
  </cols>
  <sheetData>
    <row r="1" spans="1:16" ht="16" x14ac:dyDescent="0.2">
      <c r="B1" s="238" t="s">
        <v>89</v>
      </c>
      <c r="C1" s="238"/>
      <c r="D1" s="238"/>
      <c r="E1" s="238"/>
      <c r="F1" s="238"/>
      <c r="G1" s="238"/>
      <c r="H1" s="238"/>
      <c r="I1" s="238"/>
      <c r="J1" s="238"/>
      <c r="K1" s="238"/>
      <c r="L1" s="238"/>
      <c r="M1" s="238"/>
    </row>
    <row r="2" spans="1:16" ht="16" x14ac:dyDescent="0.2">
      <c r="B2" s="238" t="s">
        <v>190</v>
      </c>
      <c r="C2" s="238"/>
      <c r="D2" s="238"/>
      <c r="E2" s="238"/>
      <c r="F2" s="238"/>
      <c r="G2" s="238"/>
      <c r="H2" s="238"/>
      <c r="I2" s="238"/>
      <c r="J2" s="238"/>
      <c r="K2" s="238"/>
      <c r="L2" s="238"/>
      <c r="M2" s="238"/>
    </row>
    <row r="3" spans="1:16" ht="17" thickBot="1" x14ac:dyDescent="0.25">
      <c r="B3" s="238" t="s">
        <v>204</v>
      </c>
      <c r="C3" s="238"/>
      <c r="D3" s="238"/>
      <c r="E3" s="238"/>
      <c r="F3" s="238"/>
      <c r="G3" s="238"/>
      <c r="H3" s="238"/>
      <c r="I3" s="238"/>
      <c r="J3" s="238"/>
      <c r="K3" s="238"/>
      <c r="L3" s="238"/>
      <c r="M3" s="238"/>
    </row>
    <row r="4" spans="1:16" s="4" customFormat="1" ht="30" customHeight="1" thickBot="1" x14ac:dyDescent="0.25">
      <c r="A4" s="111" t="s">
        <v>94</v>
      </c>
      <c r="B4" s="112" t="s">
        <v>238</v>
      </c>
      <c r="C4" s="292" t="s">
        <v>8</v>
      </c>
      <c r="D4" s="294" t="s">
        <v>253</v>
      </c>
      <c r="E4" s="293" t="s">
        <v>9</v>
      </c>
      <c r="F4" s="112" t="s">
        <v>237</v>
      </c>
      <c r="G4" s="112" t="s">
        <v>10</v>
      </c>
      <c r="H4" s="112" t="s">
        <v>11</v>
      </c>
      <c r="I4" s="115" t="s">
        <v>108</v>
      </c>
      <c r="J4" s="115" t="s">
        <v>109</v>
      </c>
      <c r="K4" s="113" t="s">
        <v>12</v>
      </c>
      <c r="L4" s="116" t="s">
        <v>142</v>
      </c>
      <c r="M4" s="114" t="s">
        <v>13</v>
      </c>
      <c r="N4" s="266" t="s">
        <v>255</v>
      </c>
    </row>
    <row r="5" spans="1:16" ht="172" customHeight="1" x14ac:dyDescent="0.2">
      <c r="A5" s="180">
        <v>1</v>
      </c>
      <c r="B5" s="249" t="s">
        <v>38</v>
      </c>
      <c r="C5" s="181" t="s">
        <v>43</v>
      </c>
      <c r="D5" s="84" t="s">
        <v>254</v>
      </c>
      <c r="E5" s="119" t="s">
        <v>173</v>
      </c>
      <c r="F5" s="119" t="s">
        <v>25</v>
      </c>
      <c r="G5" s="233" t="s">
        <v>105</v>
      </c>
      <c r="H5" s="119" t="s">
        <v>14</v>
      </c>
      <c r="I5" s="124">
        <v>1</v>
      </c>
      <c r="J5" s="124">
        <v>1</v>
      </c>
      <c r="K5" s="182">
        <v>1</v>
      </c>
      <c r="L5" s="125">
        <v>185000</v>
      </c>
      <c r="M5" s="120">
        <f t="shared" ref="M5:M22" si="0">K5*L5</f>
        <v>185000</v>
      </c>
      <c r="N5" s="3" t="s">
        <v>256</v>
      </c>
    </row>
    <row r="6" spans="1:16" s="4" customFormat="1" ht="192" customHeight="1" x14ac:dyDescent="0.2">
      <c r="A6" s="178">
        <v>2</v>
      </c>
      <c r="B6" s="217"/>
      <c r="C6" s="179" t="s">
        <v>44</v>
      </c>
      <c r="D6" s="83" t="s">
        <v>254</v>
      </c>
      <c r="E6" s="83" t="s">
        <v>45</v>
      </c>
      <c r="F6" s="83" t="s">
        <v>4</v>
      </c>
      <c r="G6" s="220"/>
      <c r="H6" s="83" t="s">
        <v>3</v>
      </c>
      <c r="I6" s="3">
        <v>1294</v>
      </c>
      <c r="J6" s="6">
        <v>1.4</v>
      </c>
      <c r="K6" s="85">
        <f t="shared" ref="K6:K12" si="1">I6*J6</f>
        <v>1811.6</v>
      </c>
      <c r="L6" s="5">
        <v>845</v>
      </c>
      <c r="M6" s="121">
        <f t="shared" si="0"/>
        <v>1530802</v>
      </c>
      <c r="N6" s="4" t="s">
        <v>258</v>
      </c>
    </row>
    <row r="7" spans="1:16" s="4" customFormat="1" ht="160" customHeight="1" x14ac:dyDescent="0.2">
      <c r="A7" s="178">
        <v>3</v>
      </c>
      <c r="B7" s="217"/>
      <c r="C7" s="179" t="s">
        <v>39</v>
      </c>
      <c r="D7" s="83" t="s">
        <v>254</v>
      </c>
      <c r="E7" s="83" t="s">
        <v>181</v>
      </c>
      <c r="F7" s="83" t="s">
        <v>25</v>
      </c>
      <c r="G7" s="220"/>
      <c r="H7" s="83" t="s">
        <v>6</v>
      </c>
      <c r="I7" s="3">
        <v>544</v>
      </c>
      <c r="J7" s="3">
        <v>1</v>
      </c>
      <c r="K7" s="85">
        <f t="shared" si="1"/>
        <v>544</v>
      </c>
      <c r="L7" s="5">
        <v>1650</v>
      </c>
      <c r="M7" s="121">
        <f t="shared" si="0"/>
        <v>897600</v>
      </c>
      <c r="N7" s="3" t="s">
        <v>256</v>
      </c>
    </row>
    <row r="8" spans="1:16" s="4" customFormat="1" ht="117" customHeight="1" x14ac:dyDescent="0.2">
      <c r="A8" s="178">
        <v>4</v>
      </c>
      <c r="B8" s="217"/>
      <c r="C8" s="179" t="s">
        <v>39</v>
      </c>
      <c r="D8" s="83" t="s">
        <v>254</v>
      </c>
      <c r="E8" s="83" t="s">
        <v>230</v>
      </c>
      <c r="F8" s="83" t="s">
        <v>18</v>
      </c>
      <c r="G8" s="220"/>
      <c r="H8" s="83" t="s">
        <v>3</v>
      </c>
      <c r="I8" s="3">
        <v>496</v>
      </c>
      <c r="J8" s="3">
        <v>6</v>
      </c>
      <c r="K8" s="85">
        <f>I8*J8</f>
        <v>2976</v>
      </c>
      <c r="L8" s="5">
        <v>335</v>
      </c>
      <c r="M8" s="121">
        <f t="shared" si="0"/>
        <v>996960</v>
      </c>
      <c r="N8" s="268" t="s">
        <v>266</v>
      </c>
      <c r="O8" s="57"/>
      <c r="P8" s="57"/>
    </row>
    <row r="9" spans="1:16" s="4" customFormat="1" ht="109" customHeight="1" x14ac:dyDescent="0.2">
      <c r="A9" s="178">
        <v>5</v>
      </c>
      <c r="B9" s="217"/>
      <c r="C9" s="179" t="s">
        <v>30</v>
      </c>
      <c r="D9" s="83" t="s">
        <v>254</v>
      </c>
      <c r="E9" s="83" t="s">
        <v>187</v>
      </c>
      <c r="F9" s="83" t="s">
        <v>18</v>
      </c>
      <c r="G9" s="83" t="s">
        <v>129</v>
      </c>
      <c r="H9" s="83" t="s">
        <v>37</v>
      </c>
      <c r="I9" s="3">
        <v>890</v>
      </c>
      <c r="J9" s="3">
        <v>6</v>
      </c>
      <c r="K9" s="85">
        <f>I9*J9</f>
        <v>5340</v>
      </c>
      <c r="L9" s="60">
        <v>435</v>
      </c>
      <c r="M9" s="121">
        <f>K9*L9</f>
        <v>2322900</v>
      </c>
      <c r="N9" s="268" t="s">
        <v>266</v>
      </c>
      <c r="O9" s="57"/>
      <c r="P9" s="57"/>
    </row>
    <row r="10" spans="1:16" s="4" customFormat="1" ht="108" customHeight="1" x14ac:dyDescent="0.2">
      <c r="A10" s="178">
        <v>6</v>
      </c>
      <c r="B10" s="217"/>
      <c r="C10" s="234" t="s">
        <v>42</v>
      </c>
      <c r="D10" s="230" t="s">
        <v>254</v>
      </c>
      <c r="E10" s="220" t="s">
        <v>136</v>
      </c>
      <c r="F10" s="83" t="s">
        <v>18</v>
      </c>
      <c r="G10" s="220" t="s">
        <v>20</v>
      </c>
      <c r="H10" s="83" t="s">
        <v>3</v>
      </c>
      <c r="I10" s="3">
        <v>167</v>
      </c>
      <c r="J10" s="3">
        <v>7</v>
      </c>
      <c r="K10" s="85">
        <f t="shared" si="1"/>
        <v>1169</v>
      </c>
      <c r="L10" s="5">
        <v>498</v>
      </c>
      <c r="M10" s="121">
        <f t="shared" si="0"/>
        <v>582162</v>
      </c>
      <c r="N10" s="268" t="s">
        <v>266</v>
      </c>
      <c r="O10" s="57"/>
      <c r="P10" s="57"/>
    </row>
    <row r="11" spans="1:16" s="4" customFormat="1" ht="253" customHeight="1" x14ac:dyDescent="0.2">
      <c r="A11" s="178">
        <v>7</v>
      </c>
      <c r="B11" s="217"/>
      <c r="C11" s="234"/>
      <c r="D11" s="219"/>
      <c r="E11" s="220"/>
      <c r="F11" s="83" t="s">
        <v>4</v>
      </c>
      <c r="G11" s="220"/>
      <c r="H11" s="83" t="s">
        <v>3</v>
      </c>
      <c r="I11" s="3">
        <v>334</v>
      </c>
      <c r="J11" s="3">
        <v>1.65</v>
      </c>
      <c r="K11" s="85">
        <f t="shared" si="1"/>
        <v>551.1</v>
      </c>
      <c r="L11" s="5">
        <v>1274.3499999999999</v>
      </c>
      <c r="M11" s="121">
        <f t="shared" si="0"/>
        <v>702294.28500000003</v>
      </c>
      <c r="N11" s="3" t="s">
        <v>257</v>
      </c>
      <c r="O11" s="57"/>
      <c r="P11" s="57"/>
    </row>
    <row r="12" spans="1:16" s="4" customFormat="1" ht="127" customHeight="1" x14ac:dyDescent="0.2">
      <c r="A12" s="178">
        <v>8</v>
      </c>
      <c r="B12" s="217"/>
      <c r="C12" s="179" t="s">
        <v>46</v>
      </c>
      <c r="D12" s="83" t="s">
        <v>254</v>
      </c>
      <c r="E12" s="83" t="s">
        <v>111</v>
      </c>
      <c r="F12" s="83" t="s">
        <v>18</v>
      </c>
      <c r="G12" s="220"/>
      <c r="H12" s="83" t="s">
        <v>3</v>
      </c>
      <c r="I12" s="3">
        <v>303</v>
      </c>
      <c r="J12" s="3">
        <v>6</v>
      </c>
      <c r="K12" s="85">
        <f t="shared" si="1"/>
        <v>1818</v>
      </c>
      <c r="L12" s="5">
        <v>435</v>
      </c>
      <c r="M12" s="121">
        <f t="shared" si="0"/>
        <v>790830</v>
      </c>
      <c r="N12" s="268" t="s">
        <v>266</v>
      </c>
      <c r="O12" s="57"/>
      <c r="P12" s="57"/>
    </row>
    <row r="13" spans="1:16" s="4" customFormat="1" ht="104" customHeight="1" x14ac:dyDescent="0.2">
      <c r="A13" s="178">
        <v>9</v>
      </c>
      <c r="B13" s="217"/>
      <c r="C13" s="234" t="s">
        <v>43</v>
      </c>
      <c r="D13" s="230" t="s">
        <v>254</v>
      </c>
      <c r="E13" s="220" t="s">
        <v>189</v>
      </c>
      <c r="F13" s="83" t="s">
        <v>18</v>
      </c>
      <c r="G13" s="220"/>
      <c r="H13" s="83" t="s">
        <v>3</v>
      </c>
      <c r="I13" s="3">
        <v>342</v>
      </c>
      <c r="J13" s="3">
        <v>7</v>
      </c>
      <c r="K13" s="85">
        <f>I13*J13</f>
        <v>2394</v>
      </c>
      <c r="L13" s="5">
        <v>498</v>
      </c>
      <c r="M13" s="121">
        <f t="shared" si="0"/>
        <v>1192212</v>
      </c>
      <c r="N13" s="268" t="s">
        <v>266</v>
      </c>
      <c r="O13" s="57"/>
      <c r="P13" s="57"/>
    </row>
    <row r="14" spans="1:16" s="4" customFormat="1" ht="245" customHeight="1" x14ac:dyDescent="0.2">
      <c r="A14" s="178">
        <v>10</v>
      </c>
      <c r="B14" s="217"/>
      <c r="C14" s="234"/>
      <c r="D14" s="219"/>
      <c r="E14" s="220"/>
      <c r="F14" s="83" t="s">
        <v>4</v>
      </c>
      <c r="G14" s="220"/>
      <c r="H14" s="83" t="s">
        <v>3</v>
      </c>
      <c r="I14" s="3">
        <v>342</v>
      </c>
      <c r="J14" s="3">
        <v>1.6</v>
      </c>
      <c r="K14" s="85">
        <f>I14*J14</f>
        <v>547.20000000000005</v>
      </c>
      <c r="L14" s="5">
        <v>1255.6500000000001</v>
      </c>
      <c r="M14" s="121">
        <f t="shared" si="0"/>
        <v>687091.68</v>
      </c>
      <c r="N14" s="3" t="s">
        <v>257</v>
      </c>
      <c r="O14" s="58"/>
    </row>
    <row r="15" spans="1:16" s="4" customFormat="1" ht="214" customHeight="1" x14ac:dyDescent="0.2">
      <c r="A15" s="178">
        <v>11</v>
      </c>
      <c r="B15" s="217"/>
      <c r="C15" s="234" t="s">
        <v>39</v>
      </c>
      <c r="D15" s="273" t="s">
        <v>254</v>
      </c>
      <c r="E15" s="220" t="s">
        <v>41</v>
      </c>
      <c r="F15" s="83" t="s">
        <v>1</v>
      </c>
      <c r="G15" s="220" t="s">
        <v>2</v>
      </c>
      <c r="H15" s="83" t="s">
        <v>3</v>
      </c>
      <c r="I15" s="3">
        <v>205</v>
      </c>
      <c r="J15" s="3">
        <v>6</v>
      </c>
      <c r="K15" s="85">
        <v>1230</v>
      </c>
      <c r="L15" s="5">
        <v>2081</v>
      </c>
      <c r="M15" s="121">
        <f t="shared" si="0"/>
        <v>2559630</v>
      </c>
      <c r="N15" s="268" t="s">
        <v>266</v>
      </c>
    </row>
    <row r="16" spans="1:16" s="4" customFormat="1" ht="271" customHeight="1" x14ac:dyDescent="0.2">
      <c r="A16" s="178">
        <v>12</v>
      </c>
      <c r="B16" s="217"/>
      <c r="C16" s="234"/>
      <c r="D16" s="274"/>
      <c r="E16" s="220"/>
      <c r="F16" s="83" t="s">
        <v>4</v>
      </c>
      <c r="G16" s="220"/>
      <c r="H16" s="83" t="s">
        <v>3</v>
      </c>
      <c r="I16" s="3">
        <v>205</v>
      </c>
      <c r="J16" s="3">
        <v>4</v>
      </c>
      <c r="K16" s="85">
        <v>820</v>
      </c>
      <c r="L16" s="5">
        <v>975</v>
      </c>
      <c r="M16" s="121">
        <f t="shared" si="0"/>
        <v>799500</v>
      </c>
      <c r="N16" s="3" t="s">
        <v>257</v>
      </c>
    </row>
    <row r="17" spans="1:14" s="4" customFormat="1" ht="192" customHeight="1" x14ac:dyDescent="0.2">
      <c r="A17" s="178">
        <v>13</v>
      </c>
      <c r="B17" s="217"/>
      <c r="C17" s="234"/>
      <c r="D17" s="274"/>
      <c r="E17" s="220"/>
      <c r="F17" s="83" t="s">
        <v>16</v>
      </c>
      <c r="G17" s="220"/>
      <c r="H17" s="83" t="s">
        <v>40</v>
      </c>
      <c r="I17" s="3">
        <v>205</v>
      </c>
      <c r="J17" s="3">
        <v>1</v>
      </c>
      <c r="K17" s="85">
        <v>205</v>
      </c>
      <c r="L17" s="5">
        <v>1812</v>
      </c>
      <c r="M17" s="121">
        <f t="shared" si="0"/>
        <v>371460</v>
      </c>
      <c r="N17" s="4" t="s">
        <v>258</v>
      </c>
    </row>
    <row r="18" spans="1:14" s="4" customFormat="1" ht="221" customHeight="1" x14ac:dyDescent="0.2">
      <c r="A18" s="178">
        <v>14</v>
      </c>
      <c r="B18" s="217"/>
      <c r="C18" s="234"/>
      <c r="D18" s="275"/>
      <c r="E18" s="220"/>
      <c r="F18" s="83" t="s">
        <v>7</v>
      </c>
      <c r="G18" s="220"/>
      <c r="H18" s="83" t="s">
        <v>6</v>
      </c>
      <c r="I18" s="3">
        <v>205</v>
      </c>
      <c r="J18" s="3">
        <v>2</v>
      </c>
      <c r="K18" s="85">
        <v>410</v>
      </c>
      <c r="L18" s="5">
        <v>1064</v>
      </c>
      <c r="M18" s="121">
        <f t="shared" si="0"/>
        <v>436240</v>
      </c>
      <c r="N18" s="4" t="s">
        <v>258</v>
      </c>
    </row>
    <row r="19" spans="1:14" s="4" customFormat="1" ht="166" customHeight="1" x14ac:dyDescent="0.2">
      <c r="A19" s="167">
        <v>15</v>
      </c>
      <c r="B19" s="228" t="s">
        <v>38</v>
      </c>
      <c r="C19" s="220" t="s">
        <v>39</v>
      </c>
      <c r="D19" s="273" t="s">
        <v>254</v>
      </c>
      <c r="E19" s="220" t="s">
        <v>145</v>
      </c>
      <c r="F19" s="83" t="s">
        <v>1</v>
      </c>
      <c r="G19" s="220" t="s">
        <v>2</v>
      </c>
      <c r="H19" s="83" t="s">
        <v>3</v>
      </c>
      <c r="I19" s="3">
        <v>123</v>
      </c>
      <c r="J19" s="3">
        <v>7</v>
      </c>
      <c r="K19" s="85">
        <f>I19*J19</f>
        <v>861</v>
      </c>
      <c r="L19" s="5">
        <v>2081</v>
      </c>
      <c r="M19" s="121">
        <f t="shared" si="0"/>
        <v>1791741</v>
      </c>
      <c r="N19" s="268" t="s">
        <v>266</v>
      </c>
    </row>
    <row r="20" spans="1:14" s="4" customFormat="1" ht="250" customHeight="1" x14ac:dyDescent="0.2">
      <c r="A20" s="167">
        <v>16</v>
      </c>
      <c r="B20" s="228"/>
      <c r="C20" s="220"/>
      <c r="D20" s="274"/>
      <c r="E20" s="220"/>
      <c r="F20" s="83" t="s">
        <v>4</v>
      </c>
      <c r="G20" s="220"/>
      <c r="H20" s="83" t="s">
        <v>3</v>
      </c>
      <c r="I20" s="3">
        <v>123</v>
      </c>
      <c r="J20" s="3">
        <v>3</v>
      </c>
      <c r="K20" s="85">
        <f>I20*J20</f>
        <v>369</v>
      </c>
      <c r="L20" s="5">
        <v>975</v>
      </c>
      <c r="M20" s="121">
        <f t="shared" si="0"/>
        <v>359775</v>
      </c>
      <c r="N20" s="3" t="s">
        <v>257</v>
      </c>
    </row>
    <row r="21" spans="1:14" s="4" customFormat="1" ht="200" customHeight="1" x14ac:dyDescent="0.2">
      <c r="A21" s="167">
        <v>17</v>
      </c>
      <c r="B21" s="228"/>
      <c r="C21" s="220"/>
      <c r="D21" s="274"/>
      <c r="E21" s="220"/>
      <c r="F21" s="83" t="s">
        <v>16</v>
      </c>
      <c r="G21" s="220"/>
      <c r="H21" s="83" t="s">
        <v>40</v>
      </c>
      <c r="I21" s="3">
        <v>123</v>
      </c>
      <c r="J21" s="3">
        <v>1</v>
      </c>
      <c r="K21" s="85">
        <f>I21*J21</f>
        <v>123</v>
      </c>
      <c r="L21" s="5">
        <v>1812</v>
      </c>
      <c r="M21" s="121">
        <f t="shared" si="0"/>
        <v>222876</v>
      </c>
      <c r="N21" s="4" t="s">
        <v>258</v>
      </c>
    </row>
    <row r="22" spans="1:14" s="4" customFormat="1" ht="206" customHeight="1" x14ac:dyDescent="0.2">
      <c r="A22" s="167">
        <v>18</v>
      </c>
      <c r="B22" s="228"/>
      <c r="C22" s="220"/>
      <c r="D22" s="275"/>
      <c r="E22" s="220"/>
      <c r="F22" s="83" t="s">
        <v>7</v>
      </c>
      <c r="G22" s="220"/>
      <c r="H22" s="83" t="s">
        <v>6</v>
      </c>
      <c r="I22" s="3">
        <v>123</v>
      </c>
      <c r="J22" s="3">
        <v>2</v>
      </c>
      <c r="K22" s="85">
        <f>I22*J22</f>
        <v>246</v>
      </c>
      <c r="L22" s="5">
        <v>1064</v>
      </c>
      <c r="M22" s="121">
        <f t="shared" si="0"/>
        <v>261744</v>
      </c>
      <c r="N22" s="4" t="s">
        <v>258</v>
      </c>
    </row>
    <row r="23" spans="1:14" s="4" customFormat="1" ht="201" customHeight="1" thickBot="1" x14ac:dyDescent="0.25">
      <c r="A23" s="168">
        <v>19</v>
      </c>
      <c r="B23" s="229"/>
      <c r="C23" s="101" t="s">
        <v>39</v>
      </c>
      <c r="D23" s="272" t="s">
        <v>254</v>
      </c>
      <c r="E23" s="101" t="s">
        <v>240</v>
      </c>
      <c r="F23" s="101" t="s">
        <v>98</v>
      </c>
      <c r="G23" s="101" t="s">
        <v>174</v>
      </c>
      <c r="H23" s="101" t="s">
        <v>14</v>
      </c>
      <c r="I23" s="102"/>
      <c r="J23" s="102"/>
      <c r="K23" s="103">
        <v>1</v>
      </c>
      <c r="L23" s="126"/>
      <c r="M23" s="122">
        <v>46000000</v>
      </c>
      <c r="N23" s="3" t="s">
        <v>256</v>
      </c>
    </row>
    <row r="24" spans="1:14" ht="16" thickBot="1" x14ac:dyDescent="0.25">
      <c r="A24" s="117"/>
      <c r="B24" s="117"/>
      <c r="C24" s="117"/>
      <c r="D24" s="117"/>
      <c r="E24" s="117"/>
      <c r="F24" s="117"/>
      <c r="G24" s="117"/>
      <c r="H24" s="250" t="s">
        <v>239</v>
      </c>
      <c r="I24" s="251"/>
      <c r="J24" s="251"/>
      <c r="K24" s="252"/>
      <c r="L24" s="89"/>
      <c r="M24" s="90">
        <f>SUBTOTAL(9,M5:M23)</f>
        <v>62690817.965000004</v>
      </c>
    </row>
  </sheetData>
  <mergeCells count="22">
    <mergeCell ref="B19:B23"/>
    <mergeCell ref="D10:D11"/>
    <mergeCell ref="D13:D14"/>
    <mergeCell ref="D15:D18"/>
    <mergeCell ref="D19:D22"/>
    <mergeCell ref="G19:G22"/>
    <mergeCell ref="G15:G18"/>
    <mergeCell ref="H24:K24"/>
    <mergeCell ref="G5:G8"/>
    <mergeCell ref="G10:G14"/>
    <mergeCell ref="C19:C22"/>
    <mergeCell ref="E19:E22"/>
    <mergeCell ref="C15:C18"/>
    <mergeCell ref="E15:E18"/>
    <mergeCell ref="C13:C14"/>
    <mergeCell ref="E13:E14"/>
    <mergeCell ref="B1:M1"/>
    <mergeCell ref="B2:M2"/>
    <mergeCell ref="B3:M3"/>
    <mergeCell ref="C10:C11"/>
    <mergeCell ref="E10:E11"/>
    <mergeCell ref="B5:B18"/>
  </mergeCells>
  <phoneticPr fontId="14" type="noConversion"/>
  <printOptions horizontalCentered="1" verticalCentered="1"/>
  <pageMargins left="0" right="0.39370078740157483" top="0.15748031496062992" bottom="0.15748031496062992" header="0.31496062992125984" footer="0.31496062992125984"/>
  <pageSetup scale="8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50"/>
  </sheetPr>
  <dimension ref="A1:Q42"/>
  <sheetViews>
    <sheetView zoomScaleNormal="100" workbookViewId="0">
      <selection activeCell="A4" sqref="A4:N37"/>
    </sheetView>
  </sheetViews>
  <sheetFormatPr baseColWidth="10" defaultColWidth="11" defaultRowHeight="15" x14ac:dyDescent="0.2"/>
  <cols>
    <col min="1" max="1" width="4.83203125" style="19" customWidth="1"/>
    <col min="2" max="3" width="15.6640625" style="1" customWidth="1"/>
    <col min="4" max="4" width="55.6640625" style="1" customWidth="1"/>
    <col min="5" max="5" width="50.6640625" style="1" customWidth="1"/>
    <col min="6" max="8" width="15.6640625" style="1" customWidth="1"/>
    <col min="9" max="10" width="15.6640625" style="1" hidden="1" customWidth="1"/>
    <col min="11" max="11" width="15.6640625" style="1" customWidth="1"/>
    <col min="12" max="12" width="15.6640625" style="1" hidden="1" customWidth="1"/>
    <col min="13" max="13" width="20.6640625" style="1" customWidth="1"/>
    <col min="14" max="14" width="85.33203125" style="141" customWidth="1"/>
    <col min="15" max="15" width="11" style="68" bestFit="1" customWidth="1"/>
    <col min="16" max="16" width="12.5" style="68" bestFit="1" customWidth="1"/>
    <col min="17" max="16384" width="11" style="1"/>
  </cols>
  <sheetData>
    <row r="1" spans="1:17" ht="16" x14ac:dyDescent="0.2">
      <c r="B1" s="238" t="s">
        <v>89</v>
      </c>
      <c r="C1" s="238"/>
      <c r="D1" s="238"/>
      <c r="E1" s="238"/>
      <c r="F1" s="238"/>
      <c r="G1" s="238"/>
      <c r="H1" s="238"/>
      <c r="I1" s="238"/>
      <c r="J1" s="238"/>
      <c r="K1" s="238"/>
      <c r="L1" s="238"/>
      <c r="M1" s="238"/>
    </row>
    <row r="2" spans="1:17" ht="16" x14ac:dyDescent="0.2">
      <c r="B2" s="238" t="s">
        <v>190</v>
      </c>
      <c r="C2" s="238"/>
      <c r="D2" s="238"/>
      <c r="E2" s="238"/>
      <c r="F2" s="238"/>
      <c r="G2" s="238"/>
      <c r="H2" s="238"/>
      <c r="I2" s="238"/>
      <c r="J2" s="238"/>
      <c r="K2" s="238"/>
      <c r="L2" s="238"/>
      <c r="M2" s="238"/>
    </row>
    <row r="3" spans="1:17" ht="17" thickBot="1" x14ac:dyDescent="0.25">
      <c r="B3" s="238" t="s">
        <v>205</v>
      </c>
      <c r="C3" s="238"/>
      <c r="D3" s="238"/>
      <c r="E3" s="238"/>
      <c r="F3" s="238"/>
      <c r="G3" s="238"/>
      <c r="H3" s="238"/>
      <c r="I3" s="238"/>
      <c r="J3" s="238"/>
      <c r="K3" s="238"/>
      <c r="L3" s="238"/>
      <c r="M3" s="238"/>
      <c r="O3" s="69"/>
    </row>
    <row r="4" spans="1:17" s="4" customFormat="1" ht="30" customHeight="1" thickBot="1" x14ac:dyDescent="0.25">
      <c r="A4" s="135" t="s">
        <v>94</v>
      </c>
      <c r="B4" s="136" t="s">
        <v>238</v>
      </c>
      <c r="C4" s="136" t="s">
        <v>8</v>
      </c>
      <c r="D4" s="277" t="s">
        <v>253</v>
      </c>
      <c r="E4" s="136" t="s">
        <v>9</v>
      </c>
      <c r="F4" s="136" t="s">
        <v>237</v>
      </c>
      <c r="G4" s="136" t="s">
        <v>10</v>
      </c>
      <c r="H4" s="136" t="s">
        <v>11</v>
      </c>
      <c r="I4" s="137" t="s">
        <v>108</v>
      </c>
      <c r="J4" s="137" t="s">
        <v>109</v>
      </c>
      <c r="K4" s="138" t="s">
        <v>12</v>
      </c>
      <c r="L4" s="139" t="s">
        <v>142</v>
      </c>
      <c r="M4" s="140" t="s">
        <v>13</v>
      </c>
      <c r="N4" s="114" t="s">
        <v>255</v>
      </c>
      <c r="O4" s="66"/>
      <c r="P4" s="57"/>
    </row>
    <row r="5" spans="1:17" s="4" customFormat="1" ht="87" customHeight="1" x14ac:dyDescent="0.2">
      <c r="A5" s="170">
        <v>1</v>
      </c>
      <c r="B5" s="216" t="s">
        <v>29</v>
      </c>
      <c r="C5" s="84" t="s">
        <v>137</v>
      </c>
      <c r="D5" s="83" t="s">
        <v>254</v>
      </c>
      <c r="E5" s="84" t="s">
        <v>138</v>
      </c>
      <c r="F5" s="84" t="s">
        <v>139</v>
      </c>
      <c r="G5" s="219" t="s">
        <v>105</v>
      </c>
      <c r="H5" s="84" t="s">
        <v>3</v>
      </c>
      <c r="I5" s="84">
        <v>692</v>
      </c>
      <c r="J5" s="84">
        <v>6</v>
      </c>
      <c r="K5" s="171">
        <f t="shared" ref="K5:K18" si="0">I5*J5</f>
        <v>4152</v>
      </c>
      <c r="L5" s="171">
        <v>485</v>
      </c>
      <c r="M5" s="177">
        <f>K5*L5</f>
        <v>2013720</v>
      </c>
      <c r="N5" s="282" t="s">
        <v>266</v>
      </c>
      <c r="O5" s="66"/>
      <c r="P5" s="57"/>
    </row>
    <row r="6" spans="1:17" s="4" customFormat="1" ht="122" customHeight="1" x14ac:dyDescent="0.2">
      <c r="A6" s="167">
        <f>A5+1</f>
        <v>2</v>
      </c>
      <c r="B6" s="217"/>
      <c r="C6" s="220" t="s">
        <v>29</v>
      </c>
      <c r="D6" s="230" t="s">
        <v>254</v>
      </c>
      <c r="E6" s="220" t="s">
        <v>180</v>
      </c>
      <c r="F6" s="83" t="s">
        <v>1</v>
      </c>
      <c r="G6" s="220"/>
      <c r="H6" s="83" t="s">
        <v>3</v>
      </c>
      <c r="I6" s="83">
        <v>222.8</v>
      </c>
      <c r="J6" s="83">
        <v>7</v>
      </c>
      <c r="K6" s="106">
        <f t="shared" si="0"/>
        <v>1559.6000000000001</v>
      </c>
      <c r="L6" s="106">
        <v>2352</v>
      </c>
      <c r="M6" s="121">
        <f>K6*L6</f>
        <v>3668179.2</v>
      </c>
      <c r="N6" s="282" t="s">
        <v>266</v>
      </c>
      <c r="O6" s="66"/>
      <c r="P6" s="57"/>
    </row>
    <row r="7" spans="1:17" s="4" customFormat="1" ht="199" customHeight="1" x14ac:dyDescent="0.2">
      <c r="A7" s="167">
        <f t="shared" ref="A7:A36" si="1">A6+1</f>
        <v>3</v>
      </c>
      <c r="B7" s="217"/>
      <c r="C7" s="220"/>
      <c r="D7" s="231"/>
      <c r="E7" s="220"/>
      <c r="F7" s="83" t="s">
        <v>4</v>
      </c>
      <c r="G7" s="220"/>
      <c r="H7" s="83" t="s">
        <v>3</v>
      </c>
      <c r="I7" s="83">
        <v>445.6</v>
      </c>
      <c r="J7" s="83">
        <v>1.5</v>
      </c>
      <c r="K7" s="106">
        <f t="shared" si="0"/>
        <v>668.40000000000009</v>
      </c>
      <c r="L7" s="106">
        <v>1102</v>
      </c>
      <c r="M7" s="121">
        <f t="shared" ref="M7:M9" si="2">K7*L7</f>
        <v>736576.8</v>
      </c>
      <c r="N7" s="281" t="s">
        <v>257</v>
      </c>
      <c r="O7" s="66"/>
      <c r="P7" s="57"/>
    </row>
    <row r="8" spans="1:17" s="4" customFormat="1" ht="178" customHeight="1" x14ac:dyDescent="0.2">
      <c r="A8" s="167">
        <f t="shared" si="1"/>
        <v>4</v>
      </c>
      <c r="B8" s="217"/>
      <c r="C8" s="220"/>
      <c r="D8" s="231"/>
      <c r="E8" s="220"/>
      <c r="F8" s="83" t="s">
        <v>16</v>
      </c>
      <c r="G8" s="220"/>
      <c r="H8" s="83" t="s">
        <v>6</v>
      </c>
      <c r="I8" s="83">
        <v>222.8</v>
      </c>
      <c r="J8" s="83">
        <v>1</v>
      </c>
      <c r="K8" s="106">
        <f t="shared" si="0"/>
        <v>222.8</v>
      </c>
      <c r="L8" s="106">
        <v>1996</v>
      </c>
      <c r="M8" s="121">
        <f t="shared" si="2"/>
        <v>444708.80000000005</v>
      </c>
      <c r="N8" s="288" t="s">
        <v>258</v>
      </c>
      <c r="O8" s="57"/>
      <c r="P8" s="57"/>
    </row>
    <row r="9" spans="1:17" s="4" customFormat="1" ht="153" customHeight="1" x14ac:dyDescent="0.2">
      <c r="A9" s="167">
        <f t="shared" si="1"/>
        <v>5</v>
      </c>
      <c r="B9" s="217"/>
      <c r="C9" s="220"/>
      <c r="D9" s="219"/>
      <c r="E9" s="220"/>
      <c r="F9" s="83" t="s">
        <v>213</v>
      </c>
      <c r="G9" s="220"/>
      <c r="H9" s="83" t="s">
        <v>6</v>
      </c>
      <c r="I9" s="83">
        <v>222.8</v>
      </c>
      <c r="J9" s="83">
        <v>1</v>
      </c>
      <c r="K9" s="106">
        <f t="shared" si="0"/>
        <v>222.8</v>
      </c>
      <c r="L9" s="106">
        <v>1234</v>
      </c>
      <c r="M9" s="121">
        <f t="shared" si="2"/>
        <v>274935.2</v>
      </c>
      <c r="N9" s="288" t="s">
        <v>258</v>
      </c>
      <c r="O9" s="57"/>
      <c r="P9" s="57"/>
    </row>
    <row r="10" spans="1:17" s="4" customFormat="1" ht="136" customHeight="1" x14ac:dyDescent="0.2">
      <c r="A10" s="167">
        <f t="shared" si="1"/>
        <v>6</v>
      </c>
      <c r="B10" s="217"/>
      <c r="C10" s="220" t="s">
        <v>29</v>
      </c>
      <c r="D10" s="230" t="s">
        <v>254</v>
      </c>
      <c r="E10" s="220" t="s">
        <v>175</v>
      </c>
      <c r="F10" s="83" t="s">
        <v>1</v>
      </c>
      <c r="G10" s="220"/>
      <c r="H10" s="83" t="s">
        <v>3</v>
      </c>
      <c r="I10" s="83">
        <v>461.3</v>
      </c>
      <c r="J10" s="83">
        <v>1</v>
      </c>
      <c r="K10" s="106">
        <f t="shared" si="0"/>
        <v>461.3</v>
      </c>
      <c r="L10" s="106">
        <v>2023</v>
      </c>
      <c r="M10" s="121">
        <f t="shared" ref="M10:M19" si="3">K10*L10</f>
        <v>933209.9</v>
      </c>
      <c r="N10" s="282" t="s">
        <v>266</v>
      </c>
      <c r="O10" s="57"/>
      <c r="P10" s="57"/>
    </row>
    <row r="11" spans="1:17" s="4" customFormat="1" ht="180" customHeight="1" x14ac:dyDescent="0.2">
      <c r="A11" s="167">
        <f t="shared" si="1"/>
        <v>7</v>
      </c>
      <c r="B11" s="217"/>
      <c r="C11" s="220"/>
      <c r="D11" s="231"/>
      <c r="E11" s="220"/>
      <c r="F11" s="83" t="s">
        <v>4</v>
      </c>
      <c r="G11" s="220"/>
      <c r="H11" s="83" t="s">
        <v>3</v>
      </c>
      <c r="I11" s="83">
        <v>86.4</v>
      </c>
      <c r="J11" s="83">
        <v>1.5</v>
      </c>
      <c r="K11" s="106">
        <f t="shared" si="0"/>
        <v>129.60000000000002</v>
      </c>
      <c r="L11" s="106">
        <v>948</v>
      </c>
      <c r="M11" s="121">
        <f t="shared" si="3"/>
        <v>122860.80000000002</v>
      </c>
      <c r="N11" s="281" t="s">
        <v>257</v>
      </c>
      <c r="O11" s="57"/>
      <c r="P11" s="57"/>
    </row>
    <row r="12" spans="1:17" s="4" customFormat="1" ht="160" customHeight="1" x14ac:dyDescent="0.2">
      <c r="A12" s="167">
        <f t="shared" si="1"/>
        <v>8</v>
      </c>
      <c r="B12" s="217"/>
      <c r="C12" s="220"/>
      <c r="D12" s="231"/>
      <c r="E12" s="220"/>
      <c r="F12" s="83" t="s">
        <v>16</v>
      </c>
      <c r="G12" s="220"/>
      <c r="H12" s="83" t="s">
        <v>6</v>
      </c>
      <c r="I12" s="83">
        <v>88.6</v>
      </c>
      <c r="J12" s="83">
        <v>1</v>
      </c>
      <c r="K12" s="106">
        <f t="shared" si="0"/>
        <v>88.6</v>
      </c>
      <c r="L12" s="106">
        <v>1825.7</v>
      </c>
      <c r="M12" s="121">
        <f t="shared" si="3"/>
        <v>161757.01999999999</v>
      </c>
      <c r="N12" s="288" t="s">
        <v>258</v>
      </c>
      <c r="O12" s="57"/>
      <c r="P12" s="57"/>
    </row>
    <row r="13" spans="1:17" s="4" customFormat="1" ht="165" customHeight="1" x14ac:dyDescent="0.2">
      <c r="A13" s="167">
        <f t="shared" si="1"/>
        <v>9</v>
      </c>
      <c r="B13" s="217"/>
      <c r="C13" s="220"/>
      <c r="D13" s="219"/>
      <c r="E13" s="220"/>
      <c r="F13" s="83" t="s">
        <v>213</v>
      </c>
      <c r="G13" s="220"/>
      <c r="H13" s="83" t="s">
        <v>6</v>
      </c>
      <c r="I13" s="83">
        <v>88.6</v>
      </c>
      <c r="J13" s="83">
        <v>1</v>
      </c>
      <c r="K13" s="106">
        <f t="shared" si="0"/>
        <v>88.6</v>
      </c>
      <c r="L13" s="106">
        <v>1062</v>
      </c>
      <c r="M13" s="121">
        <f t="shared" si="3"/>
        <v>94093.2</v>
      </c>
      <c r="N13" s="288" t="s">
        <v>258</v>
      </c>
      <c r="O13" s="57"/>
      <c r="P13" s="57"/>
    </row>
    <row r="14" spans="1:17" s="4" customFormat="1" ht="30" customHeight="1" x14ac:dyDescent="0.2">
      <c r="A14" s="167">
        <f t="shared" si="1"/>
        <v>10</v>
      </c>
      <c r="B14" s="217"/>
      <c r="C14" s="220" t="s">
        <v>176</v>
      </c>
      <c r="D14" s="230" t="s">
        <v>254</v>
      </c>
      <c r="E14" s="220" t="s">
        <v>177</v>
      </c>
      <c r="F14" s="83" t="s">
        <v>147</v>
      </c>
      <c r="G14" s="220"/>
      <c r="H14" s="83" t="s">
        <v>3</v>
      </c>
      <c r="I14" s="83">
        <v>632</v>
      </c>
      <c r="J14" s="83">
        <v>7</v>
      </c>
      <c r="K14" s="106">
        <f t="shared" si="0"/>
        <v>4424</v>
      </c>
      <c r="L14" s="106">
        <v>485</v>
      </c>
      <c r="M14" s="121">
        <f t="shared" si="3"/>
        <v>2145640</v>
      </c>
      <c r="N14" s="282" t="s">
        <v>266</v>
      </c>
      <c r="O14" s="66"/>
      <c r="P14" s="66"/>
      <c r="Q14" s="56"/>
    </row>
    <row r="15" spans="1:17" s="4" customFormat="1" ht="30" customHeight="1" x14ac:dyDescent="0.2">
      <c r="A15" s="167">
        <f t="shared" si="1"/>
        <v>11</v>
      </c>
      <c r="B15" s="217"/>
      <c r="C15" s="220"/>
      <c r="D15" s="219"/>
      <c r="E15" s="220"/>
      <c r="F15" s="83" t="s">
        <v>4</v>
      </c>
      <c r="G15" s="220"/>
      <c r="H15" s="83" t="s">
        <v>3</v>
      </c>
      <c r="I15" s="83">
        <v>632</v>
      </c>
      <c r="J15" s="83">
        <v>1.6</v>
      </c>
      <c r="K15" s="106">
        <f t="shared" si="0"/>
        <v>1011.2</v>
      </c>
      <c r="L15" s="106">
        <v>953.1</v>
      </c>
      <c r="M15" s="121">
        <f t="shared" si="3"/>
        <v>963774.72000000009</v>
      </c>
      <c r="N15" s="281" t="s">
        <v>257</v>
      </c>
      <c r="O15" s="66"/>
      <c r="P15" s="66"/>
      <c r="Q15" s="56"/>
    </row>
    <row r="16" spans="1:17" s="4" customFormat="1" ht="30" customHeight="1" x14ac:dyDescent="0.2">
      <c r="A16" s="167">
        <f t="shared" si="1"/>
        <v>12</v>
      </c>
      <c r="B16" s="217"/>
      <c r="C16" s="220" t="s">
        <v>176</v>
      </c>
      <c r="D16" s="230" t="s">
        <v>254</v>
      </c>
      <c r="E16" s="220" t="s">
        <v>178</v>
      </c>
      <c r="F16" s="83" t="s">
        <v>147</v>
      </c>
      <c r="G16" s="220"/>
      <c r="H16" s="83" t="s">
        <v>3</v>
      </c>
      <c r="I16" s="83">
        <v>149</v>
      </c>
      <c r="J16" s="83">
        <v>7</v>
      </c>
      <c r="K16" s="106">
        <f t="shared" si="0"/>
        <v>1043</v>
      </c>
      <c r="L16" s="106">
        <v>485</v>
      </c>
      <c r="M16" s="121">
        <f t="shared" si="3"/>
        <v>505855</v>
      </c>
      <c r="N16" s="282" t="s">
        <v>266</v>
      </c>
      <c r="O16" s="66"/>
      <c r="P16" s="66"/>
      <c r="Q16" s="56"/>
    </row>
    <row r="17" spans="1:17" s="4" customFormat="1" ht="30" customHeight="1" x14ac:dyDescent="0.2">
      <c r="A17" s="167">
        <f t="shared" si="1"/>
        <v>13</v>
      </c>
      <c r="B17" s="217"/>
      <c r="C17" s="220"/>
      <c r="D17" s="219"/>
      <c r="E17" s="220"/>
      <c r="F17" s="83" t="s">
        <v>4</v>
      </c>
      <c r="G17" s="220"/>
      <c r="H17" s="83" t="s">
        <v>3</v>
      </c>
      <c r="I17" s="83">
        <v>149</v>
      </c>
      <c r="J17" s="83">
        <v>1.6</v>
      </c>
      <c r="K17" s="106">
        <f t="shared" si="0"/>
        <v>238.4</v>
      </c>
      <c r="L17" s="106">
        <v>953.15</v>
      </c>
      <c r="M17" s="121">
        <f t="shared" si="3"/>
        <v>227230.96</v>
      </c>
      <c r="N17" s="281" t="s">
        <v>257</v>
      </c>
      <c r="O17" s="66"/>
      <c r="P17" s="66"/>
      <c r="Q17" s="56"/>
    </row>
    <row r="18" spans="1:17" s="4" customFormat="1" ht="30" customHeight="1" x14ac:dyDescent="0.2">
      <c r="A18" s="167">
        <f t="shared" si="1"/>
        <v>14</v>
      </c>
      <c r="B18" s="217"/>
      <c r="C18" s="83" t="s">
        <v>241</v>
      </c>
      <c r="D18" s="83" t="s">
        <v>254</v>
      </c>
      <c r="E18" s="83" t="s">
        <v>133</v>
      </c>
      <c r="F18" s="83" t="s">
        <v>18</v>
      </c>
      <c r="G18" s="220"/>
      <c r="H18" s="83" t="s">
        <v>3</v>
      </c>
      <c r="I18" s="83">
        <v>980</v>
      </c>
      <c r="J18" s="83">
        <v>6</v>
      </c>
      <c r="K18" s="106">
        <f t="shared" si="0"/>
        <v>5880</v>
      </c>
      <c r="L18" s="106">
        <v>435</v>
      </c>
      <c r="M18" s="121">
        <f t="shared" si="3"/>
        <v>2557800</v>
      </c>
      <c r="N18" s="282" t="s">
        <v>266</v>
      </c>
      <c r="O18" s="66"/>
      <c r="P18" s="66"/>
      <c r="Q18" s="56"/>
    </row>
    <row r="19" spans="1:17" s="4" customFormat="1" ht="30" customHeight="1" x14ac:dyDescent="0.2">
      <c r="A19" s="167">
        <f t="shared" si="1"/>
        <v>15</v>
      </c>
      <c r="B19" s="217"/>
      <c r="C19" s="83" t="s">
        <v>29</v>
      </c>
      <c r="D19" s="83" t="s">
        <v>254</v>
      </c>
      <c r="E19" s="83" t="s">
        <v>182</v>
      </c>
      <c r="F19" s="83" t="s">
        <v>25</v>
      </c>
      <c r="G19" s="220"/>
      <c r="H19" s="83" t="s">
        <v>6</v>
      </c>
      <c r="I19" s="83">
        <v>274</v>
      </c>
      <c r="J19" s="83">
        <v>1</v>
      </c>
      <c r="K19" s="106">
        <f>I19*J19</f>
        <v>274</v>
      </c>
      <c r="L19" s="106">
        <v>1850</v>
      </c>
      <c r="M19" s="121">
        <f t="shared" si="3"/>
        <v>506900</v>
      </c>
      <c r="N19" s="281" t="s">
        <v>265</v>
      </c>
      <c r="O19" s="66"/>
      <c r="P19" s="66"/>
      <c r="Q19" s="56"/>
    </row>
    <row r="20" spans="1:17" s="4" customFormat="1" ht="30" customHeight="1" x14ac:dyDescent="0.2">
      <c r="A20" s="167">
        <f t="shared" si="1"/>
        <v>16</v>
      </c>
      <c r="B20" s="236" t="s">
        <v>29</v>
      </c>
      <c r="C20" s="220" t="s">
        <v>31</v>
      </c>
      <c r="D20" s="230" t="s">
        <v>254</v>
      </c>
      <c r="E20" s="220" t="s">
        <v>32</v>
      </c>
      <c r="F20" s="83" t="s">
        <v>144</v>
      </c>
      <c r="G20" s="230" t="s">
        <v>2</v>
      </c>
      <c r="H20" s="83" t="s">
        <v>3</v>
      </c>
      <c r="I20" s="83"/>
      <c r="J20" s="83"/>
      <c r="K20" s="106">
        <v>385.43</v>
      </c>
      <c r="L20" s="106">
        <v>1561</v>
      </c>
      <c r="M20" s="121">
        <f>K20*L20</f>
        <v>601656.23</v>
      </c>
      <c r="N20" s="281" t="s">
        <v>257</v>
      </c>
      <c r="O20" s="66"/>
      <c r="P20" s="66"/>
    </row>
    <row r="21" spans="1:17" s="4" customFormat="1" ht="30" customHeight="1" x14ac:dyDescent="0.2">
      <c r="A21" s="167">
        <f t="shared" si="1"/>
        <v>17</v>
      </c>
      <c r="B21" s="228"/>
      <c r="C21" s="220"/>
      <c r="D21" s="231"/>
      <c r="E21" s="220"/>
      <c r="F21" s="83" t="s">
        <v>4</v>
      </c>
      <c r="G21" s="231"/>
      <c r="H21" s="83" t="s">
        <v>3</v>
      </c>
      <c r="I21" s="83"/>
      <c r="J21" s="83"/>
      <c r="K21" s="106">
        <v>212.18</v>
      </c>
      <c r="L21" s="106">
        <v>975</v>
      </c>
      <c r="M21" s="121">
        <f t="shared" ref="M21:M35" si="4">K21*L21</f>
        <v>206875.5</v>
      </c>
      <c r="N21" s="281" t="s">
        <v>257</v>
      </c>
      <c r="O21" s="66"/>
      <c r="P21" s="66"/>
    </row>
    <row r="22" spans="1:17" s="4" customFormat="1" ht="164" customHeight="1" x14ac:dyDescent="0.2">
      <c r="A22" s="167">
        <f t="shared" si="1"/>
        <v>18</v>
      </c>
      <c r="B22" s="228"/>
      <c r="C22" s="220"/>
      <c r="D22" s="231"/>
      <c r="E22" s="220"/>
      <c r="F22" s="83" t="s">
        <v>5</v>
      </c>
      <c r="G22" s="231"/>
      <c r="H22" s="83" t="s">
        <v>6</v>
      </c>
      <c r="I22" s="83"/>
      <c r="J22" s="83"/>
      <c r="K22" s="106">
        <v>67.099999999999994</v>
      </c>
      <c r="L22" s="106">
        <v>1812</v>
      </c>
      <c r="M22" s="121">
        <f t="shared" si="4"/>
        <v>121585.19999999998</v>
      </c>
      <c r="N22" s="288" t="s">
        <v>258</v>
      </c>
      <c r="O22" s="66"/>
      <c r="P22" s="66"/>
    </row>
    <row r="23" spans="1:17" s="4" customFormat="1" ht="197" customHeight="1" x14ac:dyDescent="0.2">
      <c r="A23" s="167">
        <f t="shared" si="1"/>
        <v>19</v>
      </c>
      <c r="B23" s="228"/>
      <c r="C23" s="220"/>
      <c r="D23" s="219"/>
      <c r="E23" s="220"/>
      <c r="F23" s="83" t="s">
        <v>7</v>
      </c>
      <c r="G23" s="231"/>
      <c r="H23" s="83" t="s">
        <v>6</v>
      </c>
      <c r="I23" s="83"/>
      <c r="J23" s="83"/>
      <c r="K23" s="106">
        <v>129.54</v>
      </c>
      <c r="L23" s="106">
        <v>1064</v>
      </c>
      <c r="M23" s="121">
        <f t="shared" si="4"/>
        <v>137830.56</v>
      </c>
      <c r="N23" s="288" t="s">
        <v>258</v>
      </c>
      <c r="O23" s="66"/>
      <c r="P23" s="66"/>
    </row>
    <row r="24" spans="1:17" s="4" customFormat="1" ht="145" customHeight="1" x14ac:dyDescent="0.2">
      <c r="A24" s="167">
        <f t="shared" si="1"/>
        <v>20</v>
      </c>
      <c r="B24" s="228"/>
      <c r="C24" s="220" t="s">
        <v>31</v>
      </c>
      <c r="D24" s="230" t="s">
        <v>254</v>
      </c>
      <c r="E24" s="220" t="s">
        <v>35</v>
      </c>
      <c r="F24" s="83" t="s">
        <v>144</v>
      </c>
      <c r="G24" s="231"/>
      <c r="H24" s="83" t="s">
        <v>3</v>
      </c>
      <c r="I24" s="83"/>
      <c r="J24" s="83"/>
      <c r="K24" s="106">
        <v>397.4</v>
      </c>
      <c r="L24" s="106">
        <v>1561</v>
      </c>
      <c r="M24" s="121">
        <f t="shared" si="4"/>
        <v>620341.39999999991</v>
      </c>
      <c r="N24" s="282" t="s">
        <v>266</v>
      </c>
      <c r="O24" s="57"/>
      <c r="P24" s="57"/>
    </row>
    <row r="25" spans="1:17" s="4" customFormat="1" ht="30" customHeight="1" x14ac:dyDescent="0.2">
      <c r="A25" s="167">
        <f t="shared" si="1"/>
        <v>21</v>
      </c>
      <c r="B25" s="228"/>
      <c r="C25" s="220"/>
      <c r="D25" s="231"/>
      <c r="E25" s="220"/>
      <c r="F25" s="83" t="s">
        <v>4</v>
      </c>
      <c r="G25" s="231"/>
      <c r="H25" s="83" t="s">
        <v>3</v>
      </c>
      <c r="I25" s="83"/>
      <c r="J25" s="83"/>
      <c r="K25" s="106">
        <v>219.03</v>
      </c>
      <c r="L25" s="106">
        <v>975</v>
      </c>
      <c r="M25" s="121">
        <f t="shared" si="4"/>
        <v>213554.25</v>
      </c>
      <c r="N25" s="281" t="s">
        <v>257</v>
      </c>
      <c r="O25" s="57"/>
      <c r="P25" s="57"/>
    </row>
    <row r="26" spans="1:17" s="4" customFormat="1" ht="189" customHeight="1" x14ac:dyDescent="0.2">
      <c r="A26" s="167">
        <f t="shared" si="1"/>
        <v>22</v>
      </c>
      <c r="B26" s="228"/>
      <c r="C26" s="220"/>
      <c r="D26" s="231"/>
      <c r="E26" s="220"/>
      <c r="F26" s="83" t="s">
        <v>5</v>
      </c>
      <c r="G26" s="231"/>
      <c r="H26" s="83" t="s">
        <v>6</v>
      </c>
      <c r="I26" s="83"/>
      <c r="J26" s="83"/>
      <c r="K26" s="106">
        <v>69</v>
      </c>
      <c r="L26" s="106">
        <v>1812</v>
      </c>
      <c r="M26" s="121">
        <f t="shared" si="4"/>
        <v>125028</v>
      </c>
      <c r="N26" s="288" t="s">
        <v>258</v>
      </c>
      <c r="O26" s="57"/>
      <c r="P26" s="57"/>
    </row>
    <row r="27" spans="1:17" s="4" customFormat="1" ht="30" customHeight="1" x14ac:dyDescent="0.2">
      <c r="A27" s="167">
        <f t="shared" si="1"/>
        <v>23</v>
      </c>
      <c r="B27" s="228"/>
      <c r="C27" s="220"/>
      <c r="D27" s="219"/>
      <c r="E27" s="220"/>
      <c r="F27" s="83" t="s">
        <v>7</v>
      </c>
      <c r="G27" s="231"/>
      <c r="H27" s="83" t="s">
        <v>6</v>
      </c>
      <c r="I27" s="83"/>
      <c r="J27" s="83"/>
      <c r="K27" s="106">
        <v>133.34</v>
      </c>
      <c r="L27" s="106">
        <v>1064</v>
      </c>
      <c r="M27" s="121">
        <f t="shared" si="4"/>
        <v>141873.76</v>
      </c>
      <c r="N27" s="288" t="s">
        <v>258</v>
      </c>
      <c r="O27" s="57"/>
      <c r="P27" s="57"/>
    </row>
    <row r="28" spans="1:17" s="4" customFormat="1" ht="186" customHeight="1" x14ac:dyDescent="0.2">
      <c r="A28" s="167">
        <f t="shared" si="1"/>
        <v>24</v>
      </c>
      <c r="B28" s="228"/>
      <c r="C28" s="220" t="s">
        <v>29</v>
      </c>
      <c r="D28" s="230" t="s">
        <v>254</v>
      </c>
      <c r="E28" s="220" t="s">
        <v>33</v>
      </c>
      <c r="F28" s="83" t="s">
        <v>1</v>
      </c>
      <c r="G28" s="231"/>
      <c r="H28" s="83" t="s">
        <v>3</v>
      </c>
      <c r="I28" s="83"/>
      <c r="J28" s="83"/>
      <c r="K28" s="106">
        <v>974.5</v>
      </c>
      <c r="L28" s="106">
        <v>2081</v>
      </c>
      <c r="M28" s="121">
        <f t="shared" si="4"/>
        <v>2027934.5</v>
      </c>
      <c r="N28" s="282" t="s">
        <v>266</v>
      </c>
      <c r="O28" s="57"/>
      <c r="P28" s="57"/>
    </row>
    <row r="29" spans="1:17" s="4" customFormat="1" ht="30" customHeight="1" x14ac:dyDescent="0.2">
      <c r="A29" s="167">
        <f t="shared" si="1"/>
        <v>25</v>
      </c>
      <c r="B29" s="228"/>
      <c r="C29" s="220"/>
      <c r="D29" s="231"/>
      <c r="E29" s="220"/>
      <c r="F29" s="83" t="s">
        <v>4</v>
      </c>
      <c r="G29" s="231"/>
      <c r="H29" s="83" t="s">
        <v>3</v>
      </c>
      <c r="I29" s="83"/>
      <c r="J29" s="83"/>
      <c r="K29" s="106">
        <v>372</v>
      </c>
      <c r="L29" s="106">
        <v>975</v>
      </c>
      <c r="M29" s="121">
        <f t="shared" si="4"/>
        <v>362700</v>
      </c>
      <c r="N29" s="281" t="s">
        <v>257</v>
      </c>
      <c r="O29" s="57"/>
      <c r="P29" s="57"/>
    </row>
    <row r="30" spans="1:17" s="4" customFormat="1" ht="142" customHeight="1" x14ac:dyDescent="0.2">
      <c r="A30" s="167">
        <f t="shared" si="1"/>
        <v>26</v>
      </c>
      <c r="B30" s="228"/>
      <c r="C30" s="220"/>
      <c r="D30" s="231"/>
      <c r="E30" s="220"/>
      <c r="F30" s="83" t="s">
        <v>5</v>
      </c>
      <c r="G30" s="231"/>
      <c r="H30" s="83" t="s">
        <v>6</v>
      </c>
      <c r="I30" s="83"/>
      <c r="J30" s="83"/>
      <c r="K30" s="106">
        <v>155</v>
      </c>
      <c r="L30" s="106">
        <v>1812</v>
      </c>
      <c r="M30" s="121">
        <f t="shared" si="4"/>
        <v>280860</v>
      </c>
      <c r="N30" s="288" t="s">
        <v>258</v>
      </c>
      <c r="O30" s="57"/>
      <c r="P30" s="57"/>
    </row>
    <row r="31" spans="1:17" s="4" customFormat="1" ht="167" customHeight="1" x14ac:dyDescent="0.2">
      <c r="A31" s="167">
        <f t="shared" si="1"/>
        <v>27</v>
      </c>
      <c r="B31" s="228"/>
      <c r="C31" s="220"/>
      <c r="D31" s="219"/>
      <c r="E31" s="220"/>
      <c r="F31" s="83" t="s">
        <v>7</v>
      </c>
      <c r="G31" s="231"/>
      <c r="H31" s="83" t="s">
        <v>6</v>
      </c>
      <c r="I31" s="83"/>
      <c r="J31" s="83"/>
      <c r="K31" s="106">
        <v>310</v>
      </c>
      <c r="L31" s="106">
        <v>1064</v>
      </c>
      <c r="M31" s="121">
        <f t="shared" si="4"/>
        <v>329840</v>
      </c>
      <c r="N31" s="288" t="s">
        <v>258</v>
      </c>
      <c r="O31" s="57"/>
      <c r="P31" s="57"/>
    </row>
    <row r="32" spans="1:17" s="4" customFormat="1" ht="120" customHeight="1" x14ac:dyDescent="0.2">
      <c r="A32" s="167">
        <f t="shared" si="1"/>
        <v>28</v>
      </c>
      <c r="B32" s="228"/>
      <c r="C32" s="220" t="s">
        <v>29</v>
      </c>
      <c r="D32" s="230" t="s">
        <v>254</v>
      </c>
      <c r="E32" s="220" t="s">
        <v>34</v>
      </c>
      <c r="F32" s="83" t="s">
        <v>1</v>
      </c>
      <c r="G32" s="231"/>
      <c r="H32" s="83" t="s">
        <v>3</v>
      </c>
      <c r="I32" s="83"/>
      <c r="J32" s="83"/>
      <c r="K32" s="106">
        <v>1605</v>
      </c>
      <c r="L32" s="106">
        <v>2081</v>
      </c>
      <c r="M32" s="121">
        <f t="shared" si="4"/>
        <v>3340005</v>
      </c>
      <c r="N32" s="282" t="s">
        <v>266</v>
      </c>
      <c r="O32" s="57"/>
      <c r="P32" s="57"/>
    </row>
    <row r="33" spans="1:16" s="4" customFormat="1" ht="212" customHeight="1" x14ac:dyDescent="0.2">
      <c r="A33" s="167">
        <f t="shared" si="1"/>
        <v>29</v>
      </c>
      <c r="B33" s="228"/>
      <c r="C33" s="220"/>
      <c r="D33" s="231"/>
      <c r="E33" s="220"/>
      <c r="F33" s="83" t="s">
        <v>4</v>
      </c>
      <c r="G33" s="231"/>
      <c r="H33" s="83" t="s">
        <v>3</v>
      </c>
      <c r="I33" s="83"/>
      <c r="J33" s="83"/>
      <c r="K33" s="106">
        <v>706.95</v>
      </c>
      <c r="L33" s="106">
        <v>975</v>
      </c>
      <c r="M33" s="121">
        <f t="shared" si="4"/>
        <v>689276.25</v>
      </c>
      <c r="N33" s="281" t="s">
        <v>257</v>
      </c>
      <c r="O33" s="57"/>
      <c r="P33" s="57"/>
    </row>
    <row r="34" spans="1:16" s="4" customFormat="1" ht="228" customHeight="1" x14ac:dyDescent="0.2">
      <c r="A34" s="167">
        <f t="shared" si="1"/>
        <v>30</v>
      </c>
      <c r="B34" s="228"/>
      <c r="C34" s="220"/>
      <c r="D34" s="231"/>
      <c r="E34" s="220"/>
      <c r="F34" s="83" t="s">
        <v>5</v>
      </c>
      <c r="G34" s="231"/>
      <c r="H34" s="83" t="s">
        <v>6</v>
      </c>
      <c r="I34" s="83"/>
      <c r="J34" s="83"/>
      <c r="K34" s="106">
        <v>214.7</v>
      </c>
      <c r="L34" s="106">
        <v>1812</v>
      </c>
      <c r="M34" s="121">
        <f t="shared" si="4"/>
        <v>389036.39999999997</v>
      </c>
      <c r="N34" s="288" t="s">
        <v>258</v>
      </c>
      <c r="O34" s="57"/>
      <c r="P34" s="57"/>
    </row>
    <row r="35" spans="1:16" s="4" customFormat="1" ht="172" customHeight="1" x14ac:dyDescent="0.2">
      <c r="A35" s="167">
        <f t="shared" si="1"/>
        <v>31</v>
      </c>
      <c r="B35" s="228"/>
      <c r="C35" s="220"/>
      <c r="D35" s="219"/>
      <c r="E35" s="220"/>
      <c r="F35" s="83" t="s">
        <v>7</v>
      </c>
      <c r="G35" s="219"/>
      <c r="H35" s="83" t="s">
        <v>6</v>
      </c>
      <c r="I35" s="83"/>
      <c r="J35" s="83"/>
      <c r="K35" s="106">
        <v>411</v>
      </c>
      <c r="L35" s="106">
        <v>1064</v>
      </c>
      <c r="M35" s="121">
        <f t="shared" si="4"/>
        <v>437304</v>
      </c>
      <c r="N35" s="288" t="s">
        <v>258</v>
      </c>
      <c r="O35" s="57"/>
      <c r="P35" s="57"/>
    </row>
    <row r="36" spans="1:16" s="4" customFormat="1" ht="92" customHeight="1" thickBot="1" x14ac:dyDescent="0.25">
      <c r="A36" s="168">
        <f t="shared" si="1"/>
        <v>32</v>
      </c>
      <c r="B36" s="229"/>
      <c r="C36" s="101" t="s">
        <v>29</v>
      </c>
      <c r="D36" s="83" t="s">
        <v>254</v>
      </c>
      <c r="E36" s="101" t="s">
        <v>47</v>
      </c>
      <c r="F36" s="101" t="s">
        <v>98</v>
      </c>
      <c r="G36" s="101" t="s">
        <v>110</v>
      </c>
      <c r="H36" s="101" t="s">
        <v>14</v>
      </c>
      <c r="I36" s="101"/>
      <c r="J36" s="101"/>
      <c r="K36" s="108">
        <v>1</v>
      </c>
      <c r="L36" s="108"/>
      <c r="M36" s="122">
        <v>46000000</v>
      </c>
      <c r="N36" s="281" t="s">
        <v>265</v>
      </c>
      <c r="O36" s="57"/>
      <c r="P36" s="57"/>
    </row>
    <row r="37" spans="1:16" ht="16" thickBot="1" x14ac:dyDescent="0.25">
      <c r="A37" s="289"/>
      <c r="B37" s="290"/>
      <c r="C37" s="290"/>
      <c r="D37" s="290"/>
      <c r="E37" s="290"/>
      <c r="F37" s="290"/>
      <c r="G37" s="290"/>
      <c r="H37" s="250" t="s">
        <v>239</v>
      </c>
      <c r="I37" s="251"/>
      <c r="J37" s="251"/>
      <c r="K37" s="252"/>
      <c r="L37" s="89"/>
      <c r="M37" s="90">
        <f>SUM(M5:M36)</f>
        <v>71382942.650000006</v>
      </c>
      <c r="N37" s="291"/>
      <c r="O37" s="1"/>
      <c r="P37" s="1"/>
    </row>
    <row r="38" spans="1:16" x14ac:dyDescent="0.2">
      <c r="M38" s="67"/>
      <c r="O38" s="1"/>
      <c r="P38" s="1"/>
    </row>
    <row r="39" spans="1:16" x14ac:dyDescent="0.2">
      <c r="N39" s="142"/>
      <c r="O39" s="1"/>
      <c r="P39" s="1"/>
    </row>
    <row r="40" spans="1:16" x14ac:dyDescent="0.2">
      <c r="N40" s="142"/>
      <c r="O40" s="1"/>
      <c r="P40" s="1"/>
    </row>
    <row r="41" spans="1:16" x14ac:dyDescent="0.2">
      <c r="N41" s="142"/>
      <c r="O41" s="1"/>
      <c r="P41" s="1"/>
    </row>
    <row r="42" spans="1:16" x14ac:dyDescent="0.2">
      <c r="M42" s="71"/>
    </row>
  </sheetData>
  <mergeCells count="32">
    <mergeCell ref="D6:D9"/>
    <mergeCell ref="D10:D13"/>
    <mergeCell ref="D14:D15"/>
    <mergeCell ref="D16:D17"/>
    <mergeCell ref="D20:D23"/>
    <mergeCell ref="D24:D27"/>
    <mergeCell ref="D28:D31"/>
    <mergeCell ref="D32:D35"/>
    <mergeCell ref="C10:C13"/>
    <mergeCell ref="E10:E13"/>
    <mergeCell ref="E14:E15"/>
    <mergeCell ref="E16:E17"/>
    <mergeCell ref="C16:C17"/>
    <mergeCell ref="G20:G35"/>
    <mergeCell ref="B20:B36"/>
    <mergeCell ref="H37:K37"/>
    <mergeCell ref="C6:C9"/>
    <mergeCell ref="E6:E9"/>
    <mergeCell ref="C20:C23"/>
    <mergeCell ref="E20:E23"/>
    <mergeCell ref="E24:E27"/>
    <mergeCell ref="C24:C27"/>
    <mergeCell ref="C28:C31"/>
    <mergeCell ref="E28:E31"/>
    <mergeCell ref="C32:C35"/>
    <mergeCell ref="E32:E35"/>
    <mergeCell ref="B1:M1"/>
    <mergeCell ref="B2:M2"/>
    <mergeCell ref="B3:M3"/>
    <mergeCell ref="C14:C15"/>
    <mergeCell ref="G5:G19"/>
    <mergeCell ref="B5:B19"/>
  </mergeCells>
  <printOptions horizontalCentered="1" verticalCentered="1"/>
  <pageMargins left="0" right="0.39370078740157483" top="0.15748031496062992" bottom="0.15748031496062992" header="0.31496062992125984" footer="0.31496062992125984"/>
  <pageSetup scale="8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50"/>
  </sheetPr>
  <dimension ref="A1:O28"/>
  <sheetViews>
    <sheetView zoomScaleNormal="100" workbookViewId="0">
      <selection activeCell="A22" sqref="A22:XFD22"/>
    </sheetView>
  </sheetViews>
  <sheetFormatPr baseColWidth="10" defaultColWidth="11" defaultRowHeight="15" x14ac:dyDescent="0.2"/>
  <cols>
    <col min="1" max="1" width="5.1640625" customWidth="1"/>
    <col min="2" max="3" width="15.6640625" customWidth="1"/>
    <col min="4" max="4" width="40" customWidth="1"/>
    <col min="5" max="5" width="50.6640625" customWidth="1"/>
    <col min="6" max="8" width="15.6640625" customWidth="1"/>
    <col min="9" max="10" width="15.6640625" hidden="1" customWidth="1"/>
    <col min="11" max="11" width="15.6640625" customWidth="1"/>
    <col min="12" max="12" width="15.6640625" hidden="1" customWidth="1"/>
    <col min="13" max="13" width="20.6640625" customWidth="1"/>
    <col min="14" max="14" width="71.33203125" style="27" customWidth="1"/>
  </cols>
  <sheetData>
    <row r="1" spans="1:15" ht="14.75" customHeight="1" x14ac:dyDescent="0.2">
      <c r="B1" s="253" t="s">
        <v>89</v>
      </c>
      <c r="C1" s="253"/>
      <c r="D1" s="253"/>
      <c r="E1" s="253"/>
      <c r="F1" s="253"/>
      <c r="G1" s="253"/>
      <c r="H1" s="253"/>
      <c r="I1" s="253"/>
      <c r="J1" s="253"/>
      <c r="K1" s="253"/>
      <c r="L1" s="59"/>
    </row>
    <row r="2" spans="1:15" ht="14.75" customHeight="1" x14ac:dyDescent="0.2">
      <c r="B2" s="253" t="s">
        <v>190</v>
      </c>
      <c r="C2" s="253"/>
      <c r="D2" s="253"/>
      <c r="E2" s="253"/>
      <c r="F2" s="253"/>
      <c r="G2" s="253"/>
      <c r="H2" s="253"/>
      <c r="I2" s="253"/>
      <c r="J2" s="253"/>
      <c r="K2" s="253"/>
      <c r="L2" s="59"/>
    </row>
    <row r="3" spans="1:15" ht="14.75" customHeight="1" thickBot="1" x14ac:dyDescent="0.25">
      <c r="B3" s="253" t="s">
        <v>21</v>
      </c>
      <c r="C3" s="253"/>
      <c r="D3" s="253"/>
      <c r="E3" s="253"/>
      <c r="F3" s="253"/>
      <c r="G3" s="253"/>
      <c r="H3" s="253"/>
      <c r="I3" s="253"/>
      <c r="J3" s="253"/>
      <c r="K3" s="253"/>
      <c r="L3" s="59"/>
    </row>
    <row r="4" spans="1:15" s="4" customFormat="1" ht="25" customHeight="1" x14ac:dyDescent="0.2">
      <c r="A4" s="91" t="s">
        <v>94</v>
      </c>
      <c r="B4" s="92" t="s">
        <v>238</v>
      </c>
      <c r="C4" s="92" t="s">
        <v>8</v>
      </c>
      <c r="D4" s="277" t="s">
        <v>253</v>
      </c>
      <c r="E4" s="92" t="s">
        <v>9</v>
      </c>
      <c r="F4" s="92" t="s">
        <v>237</v>
      </c>
      <c r="G4" s="92" t="s">
        <v>10</v>
      </c>
      <c r="H4" s="92" t="s">
        <v>11</v>
      </c>
      <c r="I4" s="278" t="s">
        <v>108</v>
      </c>
      <c r="J4" s="278" t="s">
        <v>109</v>
      </c>
      <c r="K4" s="94" t="s">
        <v>12</v>
      </c>
      <c r="L4" s="279" t="s">
        <v>142</v>
      </c>
      <c r="M4" s="280" t="s">
        <v>13</v>
      </c>
      <c r="N4" s="96" t="s">
        <v>255</v>
      </c>
    </row>
    <row r="5" spans="1:15" s="4" customFormat="1" ht="240" x14ac:dyDescent="0.2">
      <c r="A5" s="167">
        <v>1</v>
      </c>
      <c r="B5" s="217" t="s">
        <v>21</v>
      </c>
      <c r="C5" s="83" t="s">
        <v>26</v>
      </c>
      <c r="D5" s="83" t="s">
        <v>254</v>
      </c>
      <c r="E5" s="83" t="s">
        <v>224</v>
      </c>
      <c r="F5" s="83" t="s">
        <v>4</v>
      </c>
      <c r="G5" s="220" t="s">
        <v>105</v>
      </c>
      <c r="H5" s="83" t="s">
        <v>3</v>
      </c>
      <c r="I5" s="83">
        <v>85</v>
      </c>
      <c r="J5" s="83">
        <v>1.6</v>
      </c>
      <c r="K5" s="106">
        <f>I5*J5</f>
        <v>136</v>
      </c>
      <c r="L5" s="106">
        <v>845</v>
      </c>
      <c r="M5" s="276">
        <f>K5*L5</f>
        <v>114920</v>
      </c>
      <c r="N5" s="281" t="s">
        <v>257</v>
      </c>
    </row>
    <row r="6" spans="1:15" s="4" customFormat="1" ht="165" x14ac:dyDescent="0.2">
      <c r="A6" s="167">
        <v>2</v>
      </c>
      <c r="B6" s="217"/>
      <c r="C6" s="83" t="s">
        <v>27</v>
      </c>
      <c r="D6" s="83" t="s">
        <v>254</v>
      </c>
      <c r="E6" s="83" t="s">
        <v>28</v>
      </c>
      <c r="F6" s="83" t="s">
        <v>19</v>
      </c>
      <c r="G6" s="220"/>
      <c r="H6" s="83" t="s">
        <v>14</v>
      </c>
      <c r="I6" s="83"/>
      <c r="J6" s="83"/>
      <c r="K6" s="106">
        <v>1</v>
      </c>
      <c r="L6" s="106">
        <v>1920000</v>
      </c>
      <c r="M6" s="276">
        <v>1920000</v>
      </c>
      <c r="N6" s="281" t="s">
        <v>256</v>
      </c>
    </row>
    <row r="7" spans="1:15" s="4" customFormat="1" ht="165" x14ac:dyDescent="0.2">
      <c r="A7" s="167">
        <v>3</v>
      </c>
      <c r="B7" s="217"/>
      <c r="C7" s="83" t="s">
        <v>21</v>
      </c>
      <c r="D7" s="83" t="s">
        <v>254</v>
      </c>
      <c r="E7" s="83" t="s">
        <v>225</v>
      </c>
      <c r="F7" s="83" t="s">
        <v>132</v>
      </c>
      <c r="G7" s="220"/>
      <c r="H7" s="83" t="s">
        <v>14</v>
      </c>
      <c r="I7" s="83">
        <v>1</v>
      </c>
      <c r="J7" s="83">
        <v>1</v>
      </c>
      <c r="K7" s="106">
        <v>1</v>
      </c>
      <c r="L7" s="106">
        <v>380000</v>
      </c>
      <c r="M7" s="276">
        <v>380000</v>
      </c>
      <c r="N7" s="281" t="s">
        <v>256</v>
      </c>
    </row>
    <row r="8" spans="1:15" s="4" customFormat="1" ht="165" x14ac:dyDescent="0.2">
      <c r="A8" s="167">
        <v>4</v>
      </c>
      <c r="B8" s="217"/>
      <c r="C8" s="83" t="s">
        <v>197</v>
      </c>
      <c r="D8" s="83" t="s">
        <v>254</v>
      </c>
      <c r="E8" s="83" t="s">
        <v>226</v>
      </c>
      <c r="F8" s="83" t="s">
        <v>184</v>
      </c>
      <c r="G8" s="220"/>
      <c r="H8" s="83" t="s">
        <v>14</v>
      </c>
      <c r="I8" s="83">
        <v>1</v>
      </c>
      <c r="J8" s="83">
        <v>1</v>
      </c>
      <c r="K8" s="106">
        <v>1</v>
      </c>
      <c r="L8" s="106">
        <v>620000</v>
      </c>
      <c r="M8" s="276">
        <v>620000</v>
      </c>
      <c r="N8" s="281" t="s">
        <v>256</v>
      </c>
    </row>
    <row r="9" spans="1:15" s="4" customFormat="1" ht="90" x14ac:dyDescent="0.2">
      <c r="A9" s="167">
        <v>5</v>
      </c>
      <c r="B9" s="217"/>
      <c r="C9" s="83" t="s">
        <v>171</v>
      </c>
      <c r="D9" s="83" t="s">
        <v>254</v>
      </c>
      <c r="E9" s="83" t="s">
        <v>172</v>
      </c>
      <c r="F9" s="83" t="s">
        <v>18</v>
      </c>
      <c r="G9" s="83" t="s">
        <v>129</v>
      </c>
      <c r="H9" s="83" t="s">
        <v>3</v>
      </c>
      <c r="I9" s="85">
        <v>2074</v>
      </c>
      <c r="J9" s="83">
        <v>6</v>
      </c>
      <c r="K9" s="106">
        <f>I9*J9</f>
        <v>12444</v>
      </c>
      <c r="L9" s="106">
        <v>435</v>
      </c>
      <c r="M9" s="276">
        <f>K9*L9</f>
        <v>5413140</v>
      </c>
      <c r="N9" s="282" t="s">
        <v>266</v>
      </c>
    </row>
    <row r="10" spans="1:15" s="4" customFormat="1" ht="25.5" customHeight="1" x14ac:dyDescent="0.2">
      <c r="A10" s="167">
        <v>6</v>
      </c>
      <c r="B10" s="217"/>
      <c r="C10" s="220" t="s">
        <v>197</v>
      </c>
      <c r="D10" s="83" t="s">
        <v>254</v>
      </c>
      <c r="E10" s="220" t="s">
        <v>113</v>
      </c>
      <c r="F10" s="83" t="s">
        <v>18</v>
      </c>
      <c r="G10" s="220" t="s">
        <v>20</v>
      </c>
      <c r="H10" s="83" t="s">
        <v>3</v>
      </c>
      <c r="I10" s="128">
        <v>153</v>
      </c>
      <c r="J10" s="83">
        <v>6</v>
      </c>
      <c r="K10" s="106">
        <f>I10*J10</f>
        <v>918</v>
      </c>
      <c r="L10" s="106">
        <v>498</v>
      </c>
      <c r="M10" s="276">
        <f t="shared" ref="M10:M11" si="0">K10*L10</f>
        <v>457164</v>
      </c>
      <c r="N10" s="282" t="s">
        <v>266</v>
      </c>
    </row>
    <row r="11" spans="1:15" s="4" customFormat="1" ht="25.5" customHeight="1" x14ac:dyDescent="0.2">
      <c r="A11" s="167">
        <v>7</v>
      </c>
      <c r="B11" s="217"/>
      <c r="C11" s="220"/>
      <c r="D11" s="83" t="s">
        <v>254</v>
      </c>
      <c r="E11" s="220"/>
      <c r="F11" s="83" t="s">
        <v>4</v>
      </c>
      <c r="G11" s="220"/>
      <c r="H11" s="83" t="s">
        <v>3</v>
      </c>
      <c r="I11" s="128">
        <v>153</v>
      </c>
      <c r="J11" s="83">
        <v>1.5</v>
      </c>
      <c r="K11" s="106">
        <f>I11*J11</f>
        <v>229.5</v>
      </c>
      <c r="L11" s="106">
        <v>1188</v>
      </c>
      <c r="M11" s="276">
        <f t="shared" si="0"/>
        <v>272646</v>
      </c>
      <c r="N11" s="281" t="s">
        <v>257</v>
      </c>
      <c r="O11" s="56"/>
    </row>
    <row r="12" spans="1:15" s="4" customFormat="1" ht="90" x14ac:dyDescent="0.2">
      <c r="A12" s="167">
        <v>8</v>
      </c>
      <c r="B12" s="217"/>
      <c r="C12" s="220" t="s">
        <v>21</v>
      </c>
      <c r="D12" s="83" t="s">
        <v>254</v>
      </c>
      <c r="E12" s="220" t="s">
        <v>22</v>
      </c>
      <c r="F12" s="83" t="s">
        <v>23</v>
      </c>
      <c r="G12" s="220" t="s">
        <v>2</v>
      </c>
      <c r="H12" s="83" t="s">
        <v>3</v>
      </c>
      <c r="I12" s="83"/>
      <c r="J12" s="83"/>
      <c r="K12" s="106">
        <v>298.92</v>
      </c>
      <c r="L12" s="106">
        <v>1585</v>
      </c>
      <c r="M12" s="285">
        <f>K12*L12</f>
        <v>473788.2</v>
      </c>
      <c r="N12" s="282" t="s">
        <v>266</v>
      </c>
    </row>
    <row r="13" spans="1:15" s="4" customFormat="1" ht="148" customHeight="1" x14ac:dyDescent="0.2">
      <c r="A13" s="167">
        <v>9</v>
      </c>
      <c r="B13" s="217"/>
      <c r="C13" s="220"/>
      <c r="D13" s="83" t="s">
        <v>254</v>
      </c>
      <c r="E13" s="220"/>
      <c r="F13" s="83" t="s">
        <v>4</v>
      </c>
      <c r="G13" s="220"/>
      <c r="H13" s="83" t="s">
        <v>3</v>
      </c>
      <c r="I13" s="83"/>
      <c r="J13" s="83"/>
      <c r="K13" s="106">
        <v>110.06</v>
      </c>
      <c r="L13" s="106">
        <v>975</v>
      </c>
      <c r="M13" s="285">
        <f t="shared" ref="M13:M23" si="1">K13*L13</f>
        <v>107308.5</v>
      </c>
      <c r="N13" s="281" t="s">
        <v>257</v>
      </c>
    </row>
    <row r="14" spans="1:15" s="4" customFormat="1" ht="141" customHeight="1" x14ac:dyDescent="0.2">
      <c r="A14" s="167">
        <v>10</v>
      </c>
      <c r="B14" s="217"/>
      <c r="C14" s="220"/>
      <c r="D14" s="83" t="s">
        <v>254</v>
      </c>
      <c r="E14" s="220"/>
      <c r="F14" s="83" t="s">
        <v>5</v>
      </c>
      <c r="G14" s="220"/>
      <c r="H14" s="83" t="s">
        <v>6</v>
      </c>
      <c r="I14" s="83"/>
      <c r="J14" s="83"/>
      <c r="K14" s="106">
        <v>69.06</v>
      </c>
      <c r="L14" s="106">
        <v>1812</v>
      </c>
      <c r="M14" s="285">
        <f t="shared" si="1"/>
        <v>125136.72</v>
      </c>
      <c r="N14" s="281" t="s">
        <v>258</v>
      </c>
    </row>
    <row r="15" spans="1:15" s="4" customFormat="1" ht="185" customHeight="1" x14ac:dyDescent="0.2">
      <c r="A15" s="167">
        <v>11</v>
      </c>
      <c r="B15" s="217"/>
      <c r="C15" s="220"/>
      <c r="D15" s="83" t="s">
        <v>254</v>
      </c>
      <c r="E15" s="220"/>
      <c r="F15" s="83" t="s">
        <v>7</v>
      </c>
      <c r="G15" s="220"/>
      <c r="H15" s="83" t="s">
        <v>6</v>
      </c>
      <c r="I15" s="83"/>
      <c r="J15" s="83"/>
      <c r="K15" s="106">
        <v>58.11</v>
      </c>
      <c r="L15" s="106">
        <v>1064</v>
      </c>
      <c r="M15" s="285">
        <f t="shared" si="1"/>
        <v>61829.04</v>
      </c>
      <c r="N15" s="281" t="s">
        <v>258</v>
      </c>
    </row>
    <row r="16" spans="1:15" s="4" customFormat="1" ht="90" x14ac:dyDescent="0.2">
      <c r="A16" s="167">
        <v>12</v>
      </c>
      <c r="B16" s="217"/>
      <c r="C16" s="220" t="s">
        <v>21</v>
      </c>
      <c r="D16" s="83" t="s">
        <v>254</v>
      </c>
      <c r="E16" s="220" t="s">
        <v>24</v>
      </c>
      <c r="F16" s="83" t="s">
        <v>23</v>
      </c>
      <c r="G16" s="220"/>
      <c r="H16" s="83" t="s">
        <v>3</v>
      </c>
      <c r="I16" s="83"/>
      <c r="J16" s="83"/>
      <c r="K16" s="106">
        <v>307.44</v>
      </c>
      <c r="L16" s="106">
        <v>1585</v>
      </c>
      <c r="M16" s="285">
        <f t="shared" si="1"/>
        <v>487292.4</v>
      </c>
      <c r="N16" s="282" t="s">
        <v>266</v>
      </c>
    </row>
    <row r="17" spans="1:14" s="4" customFormat="1" ht="196" customHeight="1" x14ac:dyDescent="0.2">
      <c r="A17" s="167">
        <v>13</v>
      </c>
      <c r="B17" s="217"/>
      <c r="C17" s="220"/>
      <c r="D17" s="83" t="s">
        <v>254</v>
      </c>
      <c r="E17" s="220"/>
      <c r="F17" s="83" t="s">
        <v>4</v>
      </c>
      <c r="G17" s="220"/>
      <c r="H17" s="83" t="s">
        <v>3</v>
      </c>
      <c r="I17" s="83"/>
      <c r="J17" s="83"/>
      <c r="K17" s="106">
        <v>98.06</v>
      </c>
      <c r="L17" s="106">
        <v>975</v>
      </c>
      <c r="M17" s="285">
        <f t="shared" si="1"/>
        <v>95608.5</v>
      </c>
      <c r="N17" s="281" t="s">
        <v>257</v>
      </c>
    </row>
    <row r="18" spans="1:14" s="4" customFormat="1" ht="179" customHeight="1" x14ac:dyDescent="0.2">
      <c r="A18" s="167">
        <v>14</v>
      </c>
      <c r="B18" s="217"/>
      <c r="C18" s="220"/>
      <c r="D18" s="83" t="s">
        <v>254</v>
      </c>
      <c r="E18" s="220"/>
      <c r="F18" s="83" t="s">
        <v>5</v>
      </c>
      <c r="G18" s="220"/>
      <c r="H18" s="83" t="s">
        <v>6</v>
      </c>
      <c r="I18" s="83"/>
      <c r="J18" s="83"/>
      <c r="K18" s="106">
        <v>39.67</v>
      </c>
      <c r="L18" s="106">
        <v>1812</v>
      </c>
      <c r="M18" s="285">
        <f t="shared" si="1"/>
        <v>71882.040000000008</v>
      </c>
      <c r="N18" s="281" t="s">
        <v>258</v>
      </c>
    </row>
    <row r="19" spans="1:14" s="4" customFormat="1" ht="186" customHeight="1" x14ac:dyDescent="0.2">
      <c r="A19" s="167">
        <v>15</v>
      </c>
      <c r="B19" s="217"/>
      <c r="C19" s="220"/>
      <c r="D19" s="83" t="s">
        <v>254</v>
      </c>
      <c r="E19" s="220"/>
      <c r="F19" s="83" t="s">
        <v>7</v>
      </c>
      <c r="G19" s="220"/>
      <c r="H19" s="83" t="s">
        <v>6</v>
      </c>
      <c r="I19" s="83"/>
      <c r="J19" s="83"/>
      <c r="K19" s="106">
        <v>39.67</v>
      </c>
      <c r="L19" s="106">
        <v>1064</v>
      </c>
      <c r="M19" s="285">
        <f t="shared" si="1"/>
        <v>42208.880000000005</v>
      </c>
      <c r="N19" s="281" t="s">
        <v>258</v>
      </c>
    </row>
    <row r="20" spans="1:14" s="4" customFormat="1" ht="90" x14ac:dyDescent="0.2">
      <c r="A20" s="167">
        <v>16</v>
      </c>
      <c r="B20" s="217"/>
      <c r="C20" s="220" t="s">
        <v>21</v>
      </c>
      <c r="D20" s="83" t="s">
        <v>254</v>
      </c>
      <c r="E20" s="220" t="s">
        <v>93</v>
      </c>
      <c r="F20" s="83" t="s">
        <v>23</v>
      </c>
      <c r="G20" s="220"/>
      <c r="H20" s="83" t="s">
        <v>6</v>
      </c>
      <c r="I20" s="83"/>
      <c r="J20" s="83"/>
      <c r="K20" s="106">
        <v>454.18</v>
      </c>
      <c r="L20" s="106">
        <v>1585</v>
      </c>
      <c r="M20" s="285">
        <f t="shared" si="1"/>
        <v>719875.3</v>
      </c>
      <c r="N20" s="282" t="s">
        <v>266</v>
      </c>
    </row>
    <row r="21" spans="1:14" s="4" customFormat="1" ht="165" customHeight="1" x14ac:dyDescent="0.2">
      <c r="A21" s="167">
        <v>17</v>
      </c>
      <c r="B21" s="217"/>
      <c r="C21" s="220"/>
      <c r="D21" s="83" t="s">
        <v>254</v>
      </c>
      <c r="E21" s="220"/>
      <c r="F21" s="83" t="s">
        <v>4</v>
      </c>
      <c r="G21" s="220"/>
      <c r="H21" s="83" t="s">
        <v>6</v>
      </c>
      <c r="I21" s="83"/>
      <c r="J21" s="83"/>
      <c r="K21" s="106">
        <v>159.5</v>
      </c>
      <c r="L21" s="106">
        <v>975</v>
      </c>
      <c r="M21" s="285">
        <f t="shared" si="1"/>
        <v>155512.5</v>
      </c>
      <c r="N21" s="281" t="s">
        <v>257</v>
      </c>
    </row>
    <row r="22" spans="1:14" s="4" customFormat="1" ht="208" customHeight="1" x14ac:dyDescent="0.2">
      <c r="A22" s="167">
        <v>18</v>
      </c>
      <c r="B22" s="217"/>
      <c r="C22" s="220"/>
      <c r="D22" s="83" t="s">
        <v>254</v>
      </c>
      <c r="E22" s="220"/>
      <c r="F22" s="83" t="s">
        <v>5</v>
      </c>
      <c r="G22" s="220"/>
      <c r="H22" s="83" t="s">
        <v>6</v>
      </c>
      <c r="I22" s="83"/>
      <c r="J22" s="83"/>
      <c r="K22" s="106">
        <v>73.3</v>
      </c>
      <c r="L22" s="106">
        <v>1812</v>
      </c>
      <c r="M22" s="285">
        <f t="shared" si="1"/>
        <v>132819.6</v>
      </c>
      <c r="N22" s="281" t="s">
        <v>258</v>
      </c>
    </row>
    <row r="23" spans="1:14" s="64" customFormat="1" ht="189" customHeight="1" thickBot="1" x14ac:dyDescent="0.25">
      <c r="A23" s="168">
        <v>19</v>
      </c>
      <c r="B23" s="218"/>
      <c r="C23" s="221"/>
      <c r="D23" s="101" t="s">
        <v>254</v>
      </c>
      <c r="E23" s="221"/>
      <c r="F23" s="101" t="s">
        <v>7</v>
      </c>
      <c r="G23" s="221"/>
      <c r="H23" s="132" t="s">
        <v>6</v>
      </c>
      <c r="I23" s="132"/>
      <c r="J23" s="132"/>
      <c r="K23" s="133">
        <v>91.61</v>
      </c>
      <c r="L23" s="108">
        <v>1064</v>
      </c>
      <c r="M23" s="286">
        <f t="shared" si="1"/>
        <v>97473.04</v>
      </c>
      <c r="N23" s="287" t="s">
        <v>258</v>
      </c>
    </row>
    <row r="24" spans="1:14" s="4" customFormat="1" ht="26" customHeight="1" thickBot="1" x14ac:dyDescent="0.25">
      <c r="A24" s="107"/>
      <c r="B24" s="129"/>
      <c r="C24" s="129"/>
      <c r="D24" s="129"/>
      <c r="E24" s="129"/>
      <c r="F24" s="129"/>
      <c r="G24" s="129"/>
      <c r="H24" s="246" t="s">
        <v>239</v>
      </c>
      <c r="I24" s="247"/>
      <c r="J24" s="247"/>
      <c r="K24" s="248"/>
      <c r="L24" s="109"/>
      <c r="M24" s="110">
        <f>SUM(M5:M23)</f>
        <v>11748604.719999999</v>
      </c>
      <c r="N24" s="56"/>
    </row>
    <row r="25" spans="1:14" x14ac:dyDescent="0.2">
      <c r="A25" s="130"/>
      <c r="B25" s="130"/>
      <c r="C25" s="130"/>
      <c r="D25" s="130"/>
      <c r="E25" s="130"/>
      <c r="F25" s="130"/>
      <c r="G25" s="130"/>
      <c r="H25" s="130"/>
      <c r="I25" s="130"/>
      <c r="J25" s="130"/>
      <c r="K25" s="130"/>
      <c r="L25" s="130"/>
      <c r="M25" s="131"/>
    </row>
    <row r="26" spans="1:14" x14ac:dyDescent="0.2">
      <c r="A26" s="130"/>
      <c r="B26" s="130"/>
      <c r="C26" s="130"/>
      <c r="D26" s="130"/>
      <c r="E26" s="130"/>
      <c r="F26" s="130"/>
      <c r="G26" s="130"/>
      <c r="H26" s="130"/>
      <c r="I26" s="130"/>
      <c r="J26" s="130"/>
      <c r="K26" s="130"/>
      <c r="L26" s="130"/>
      <c r="M26" s="131"/>
    </row>
    <row r="27" spans="1:14" x14ac:dyDescent="0.2">
      <c r="M27" s="61"/>
    </row>
    <row r="28" spans="1:14" x14ac:dyDescent="0.2">
      <c r="M28" s="61"/>
    </row>
  </sheetData>
  <mergeCells count="16">
    <mergeCell ref="G10:G11"/>
    <mergeCell ref="E12:E15"/>
    <mergeCell ref="H24:K24"/>
    <mergeCell ref="C20:C23"/>
    <mergeCell ref="E20:E23"/>
    <mergeCell ref="C16:C19"/>
    <mergeCell ref="E16:E19"/>
    <mergeCell ref="C12:C15"/>
    <mergeCell ref="B1:K1"/>
    <mergeCell ref="B2:K2"/>
    <mergeCell ref="B3:K3"/>
    <mergeCell ref="G5:G8"/>
    <mergeCell ref="B5:B23"/>
    <mergeCell ref="G12:G23"/>
    <mergeCell ref="C10:C11"/>
    <mergeCell ref="E10:E11"/>
  </mergeCells>
  <printOptions horizontalCentered="1" verticalCentered="1"/>
  <pageMargins left="0" right="0.39370078740157483" top="0.15748031496062992" bottom="0.15748031496062992" header="0.31496062992125984" footer="0.31496062992125984"/>
  <pageSetup scale="8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50"/>
  </sheetPr>
  <dimension ref="A1:N9"/>
  <sheetViews>
    <sheetView zoomScaleNormal="100" workbookViewId="0">
      <pane ySplit="1" topLeftCell="A2" activePane="bottomLeft" state="frozen"/>
      <selection pane="bottomLeft" activeCell="D6" sqref="D6:D7"/>
    </sheetView>
  </sheetViews>
  <sheetFormatPr baseColWidth="10" defaultRowHeight="15" x14ac:dyDescent="0.2"/>
  <cols>
    <col min="1" max="1" width="5.33203125" customWidth="1"/>
    <col min="2" max="4" width="15.6640625" customWidth="1"/>
    <col min="5" max="5" width="50.6640625" customWidth="1"/>
    <col min="6" max="8" width="15.6640625" customWidth="1"/>
    <col min="9" max="10" width="15.6640625" hidden="1" customWidth="1"/>
    <col min="11" max="11" width="15.6640625" customWidth="1"/>
    <col min="12" max="12" width="15.6640625" hidden="1" customWidth="1"/>
    <col min="13" max="13" width="20.6640625" customWidth="1"/>
    <col min="14" max="14" width="45" customWidth="1"/>
  </cols>
  <sheetData>
    <row r="1" spans="1:14" ht="16" x14ac:dyDescent="0.2">
      <c r="B1" s="253" t="s">
        <v>89</v>
      </c>
      <c r="C1" s="253"/>
      <c r="D1" s="253"/>
      <c r="E1" s="253"/>
      <c r="F1" s="253"/>
      <c r="G1" s="253"/>
      <c r="H1" s="253"/>
      <c r="I1" s="253"/>
      <c r="J1" s="253"/>
      <c r="K1" s="253"/>
      <c r="L1" s="253"/>
      <c r="M1" s="253"/>
    </row>
    <row r="2" spans="1:14" ht="16" x14ac:dyDescent="0.2">
      <c r="B2" s="253" t="s">
        <v>198</v>
      </c>
      <c r="C2" s="253"/>
      <c r="D2" s="253"/>
      <c r="E2" s="253"/>
      <c r="F2" s="253"/>
      <c r="G2" s="253"/>
      <c r="H2" s="253"/>
      <c r="I2" s="253"/>
      <c r="J2" s="253"/>
      <c r="K2" s="253"/>
      <c r="L2" s="253"/>
      <c r="M2" s="253"/>
    </row>
    <row r="3" spans="1:14" ht="17" thickBot="1" x14ac:dyDescent="0.25">
      <c r="B3" s="253" t="s">
        <v>0</v>
      </c>
      <c r="C3" s="253"/>
      <c r="D3" s="253"/>
      <c r="E3" s="253"/>
      <c r="F3" s="253"/>
      <c r="G3" s="253"/>
      <c r="H3" s="253"/>
      <c r="I3" s="253"/>
      <c r="J3" s="253"/>
      <c r="K3" s="253"/>
      <c r="L3" s="253"/>
      <c r="M3" s="253"/>
    </row>
    <row r="4" spans="1:14" s="4" customFormat="1" ht="30" customHeight="1" x14ac:dyDescent="0.2">
      <c r="A4" s="91" t="s">
        <v>94</v>
      </c>
      <c r="B4" s="92" t="s">
        <v>238</v>
      </c>
      <c r="C4" s="92" t="s">
        <v>8</v>
      </c>
      <c r="D4" s="277" t="s">
        <v>253</v>
      </c>
      <c r="E4" s="92" t="s">
        <v>9</v>
      </c>
      <c r="F4" s="92" t="s">
        <v>237</v>
      </c>
      <c r="G4" s="92" t="s">
        <v>10</v>
      </c>
      <c r="H4" s="92" t="s">
        <v>11</v>
      </c>
      <c r="I4" s="278" t="s">
        <v>108</v>
      </c>
      <c r="J4" s="278" t="s">
        <v>109</v>
      </c>
      <c r="K4" s="94" t="s">
        <v>12</v>
      </c>
      <c r="L4" s="279" t="s">
        <v>142</v>
      </c>
      <c r="M4" s="280" t="s">
        <v>13</v>
      </c>
      <c r="N4" s="96" t="s">
        <v>255</v>
      </c>
    </row>
    <row r="5" spans="1:14" s="4" customFormat="1" ht="56" customHeight="1" x14ac:dyDescent="0.2">
      <c r="A5" s="167">
        <v>1</v>
      </c>
      <c r="B5" s="217" t="s">
        <v>0</v>
      </c>
      <c r="C5" s="83" t="s">
        <v>15</v>
      </c>
      <c r="D5" s="83" t="s">
        <v>254</v>
      </c>
      <c r="E5" s="83" t="s">
        <v>17</v>
      </c>
      <c r="F5" s="83" t="s">
        <v>4</v>
      </c>
      <c r="G5" s="220" t="s">
        <v>105</v>
      </c>
      <c r="H5" s="83" t="s">
        <v>3</v>
      </c>
      <c r="I5" s="83"/>
      <c r="J5" s="83"/>
      <c r="K5" s="106">
        <v>2850</v>
      </c>
      <c r="L5" s="106">
        <v>845</v>
      </c>
      <c r="M5" s="276">
        <f>K5*L5</f>
        <v>2408250</v>
      </c>
      <c r="N5" s="281" t="s">
        <v>257</v>
      </c>
    </row>
    <row r="6" spans="1:14" s="4" customFormat="1" ht="191" customHeight="1" x14ac:dyDescent="0.2">
      <c r="A6" s="167">
        <v>2</v>
      </c>
      <c r="B6" s="217"/>
      <c r="C6" s="220" t="s">
        <v>15</v>
      </c>
      <c r="D6" s="220" t="s">
        <v>254</v>
      </c>
      <c r="E6" s="220" t="s">
        <v>227</v>
      </c>
      <c r="F6" s="83" t="s">
        <v>18</v>
      </c>
      <c r="G6" s="220"/>
      <c r="H6" s="83" t="s">
        <v>3</v>
      </c>
      <c r="I6" s="83">
        <v>203</v>
      </c>
      <c r="J6" s="83">
        <v>6</v>
      </c>
      <c r="K6" s="106">
        <f>I6*J6</f>
        <v>1218</v>
      </c>
      <c r="L6" s="106">
        <v>385</v>
      </c>
      <c r="M6" s="276">
        <f t="shared" ref="M6:M7" si="0">K6*L6</f>
        <v>468930</v>
      </c>
      <c r="N6" s="282" t="s">
        <v>266</v>
      </c>
    </row>
    <row r="7" spans="1:14" s="4" customFormat="1" ht="178" customHeight="1" x14ac:dyDescent="0.2">
      <c r="A7" s="167">
        <v>3</v>
      </c>
      <c r="B7" s="217"/>
      <c r="C7" s="220"/>
      <c r="D7" s="220"/>
      <c r="E7" s="220"/>
      <c r="F7" s="83" t="s">
        <v>4</v>
      </c>
      <c r="G7" s="220"/>
      <c r="H7" s="83" t="s">
        <v>3</v>
      </c>
      <c r="I7" s="83">
        <v>203</v>
      </c>
      <c r="J7" s="83">
        <v>1.4</v>
      </c>
      <c r="K7" s="106">
        <f t="shared" ref="K7:K8" si="1">I7*J7</f>
        <v>284.2</v>
      </c>
      <c r="L7" s="106">
        <v>850</v>
      </c>
      <c r="M7" s="276">
        <f t="shared" si="0"/>
        <v>241570</v>
      </c>
      <c r="N7" s="281" t="s">
        <v>257</v>
      </c>
    </row>
    <row r="8" spans="1:14" s="4" customFormat="1" ht="221" customHeight="1" thickBot="1" x14ac:dyDescent="0.25">
      <c r="A8" s="168">
        <v>4</v>
      </c>
      <c r="B8" s="218"/>
      <c r="C8" s="101" t="s">
        <v>140</v>
      </c>
      <c r="D8" s="101" t="s">
        <v>254</v>
      </c>
      <c r="E8" s="101" t="s">
        <v>141</v>
      </c>
      <c r="F8" s="101" t="s">
        <v>18</v>
      </c>
      <c r="G8" s="221"/>
      <c r="H8" s="101" t="s">
        <v>3</v>
      </c>
      <c r="I8" s="101">
        <v>241</v>
      </c>
      <c r="J8" s="101">
        <v>6</v>
      </c>
      <c r="K8" s="108">
        <f t="shared" si="1"/>
        <v>1446</v>
      </c>
      <c r="L8" s="108">
        <v>435</v>
      </c>
      <c r="M8" s="283">
        <f>K8*L8</f>
        <v>629010</v>
      </c>
      <c r="N8" s="284" t="s">
        <v>266</v>
      </c>
    </row>
    <row r="9" spans="1:14" ht="16" customHeight="1" thickBot="1" x14ac:dyDescent="0.25">
      <c r="A9" s="117"/>
      <c r="B9" s="117"/>
      <c r="C9" s="117"/>
      <c r="D9" s="117"/>
      <c r="E9" s="117"/>
      <c r="F9" s="117"/>
      <c r="G9" s="117"/>
      <c r="H9" s="117"/>
      <c r="I9" s="117"/>
      <c r="J9" s="117"/>
      <c r="K9" s="88" t="s">
        <v>239</v>
      </c>
      <c r="L9" s="109"/>
      <c r="M9" s="110">
        <f>SUM(M5:M8)</f>
        <v>3747760</v>
      </c>
    </row>
  </sheetData>
  <sortState xmlns:xlrd2="http://schemas.microsoft.com/office/spreadsheetml/2017/richdata2" ref="B3:P5">
    <sortCondition ref="B2:B5"/>
  </sortState>
  <dataConsolidate>
    <dataRefs count="2">
      <dataRef ref="G8" sheet="LA PURISIMA"/>
      <dataRef ref="G9" sheet="LA PURISIMA"/>
    </dataRefs>
  </dataConsolidate>
  <mergeCells count="8">
    <mergeCell ref="B1:M1"/>
    <mergeCell ref="B2:M2"/>
    <mergeCell ref="B3:M3"/>
    <mergeCell ref="G5:G8"/>
    <mergeCell ref="E6:E7"/>
    <mergeCell ref="B5:B8"/>
    <mergeCell ref="C6:C7"/>
    <mergeCell ref="D6:D7"/>
  </mergeCells>
  <printOptions horizontalCentered="1" verticalCentered="1"/>
  <pageMargins left="0" right="0.39370078740157483" top="0.15748031496062992" bottom="0.15748031496062992" header="0.31496062992125984" footer="0.31496062992125984"/>
  <pageSetup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7</vt:i4>
      </vt:variant>
    </vt:vector>
  </HeadingPairs>
  <TitlesOfParts>
    <vt:vector size="17" baseType="lpstr">
      <vt:lpstr>CONCENTRADO</vt:lpstr>
      <vt:lpstr>RESUMEN 2026</vt:lpstr>
      <vt:lpstr>CABECERA</vt:lpstr>
      <vt:lpstr>MATATLAN</vt:lpstr>
      <vt:lpstr>SAN JOSE DE LAS FLORES</vt:lpstr>
      <vt:lpstr>SANTA FE</vt:lpstr>
      <vt:lpstr>LA LAJA</vt:lpstr>
      <vt:lpstr>EL SAUCILLO</vt:lpstr>
      <vt:lpstr>LA PURISIMA</vt:lpstr>
      <vt:lpstr>RESUMEN POR DELEG</vt:lpstr>
      <vt:lpstr>CABECERA!Títulos_a_imprimir</vt:lpstr>
      <vt:lpstr>'EL SAUCILLO'!Títulos_a_imprimir</vt:lpstr>
      <vt:lpstr>'LA LAJA'!Títulos_a_imprimir</vt:lpstr>
      <vt:lpstr>'LA PURISIMA'!Títulos_a_imprimir</vt:lpstr>
      <vt:lpstr>MATATLAN!Títulos_a_imprimir</vt:lpstr>
      <vt:lpstr>'SAN JOSE DE LAS FLORES'!Títulos_a_imprimir</vt:lpstr>
      <vt:lpstr>'SANTA FE'!Títulos_a_imprimir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ramo33 obras</dc:creator>
  <cp:lastModifiedBy>Ing. jonathan de Leon Camarena</cp:lastModifiedBy>
  <cp:lastPrinted>2026-02-14T21:13:49Z</cp:lastPrinted>
  <dcterms:created xsi:type="dcterms:W3CDTF">2024-11-23T16:21:02Z</dcterms:created>
  <dcterms:modified xsi:type="dcterms:W3CDTF">2026-03-20T20:40:23Z</dcterms:modified>
</cp:coreProperties>
</file>